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eonardoporrasdiaz/Dropbox/ENERMAS/Gerencia Comercial/Licitaciones SICEP (Regulada Propia)/CP-NMRC2021-001/Pliegos para Consulta/"/>
    </mc:Choice>
  </mc:AlternateContent>
  <xr:revisionPtr revIDLastSave="0" documentId="8_{2EA5F970-7368-764D-ACA9-CAF4C8351CC7}" xr6:coauthVersionLast="47" xr6:coauthVersionMax="47" xr10:uidLastSave="{00000000-0000-0000-0000-000000000000}"/>
  <bookViews>
    <workbookView xWindow="0" yWindow="500" windowWidth="38400" windowHeight="21100" activeTab="1" xr2:uid="{A1A86D11-03EE-4DD0-BB48-27FD3AB5BEF5}"/>
  </bookViews>
  <sheets>
    <sheet name="PRODUCTO" sheetId="1" r:id="rId1"/>
    <sheet name="Cantidades Horarias Produc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1" i="2" l="1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7" i="2"/>
  <c r="F56" i="2"/>
  <c r="F55" i="2"/>
  <c r="F53" i="2"/>
  <c r="F52" i="2"/>
  <c r="F51" i="2"/>
  <c r="F49" i="2"/>
  <c r="F48" i="2"/>
  <c r="F47" i="2"/>
  <c r="F45" i="2"/>
  <c r="F44" i="2"/>
  <c r="F43" i="2"/>
  <c r="F41" i="2"/>
  <c r="F40" i="2"/>
  <c r="F39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7" i="2"/>
  <c r="F36" i="2"/>
  <c r="F35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3" i="2"/>
  <c r="F32" i="2"/>
  <c r="F31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9" i="2"/>
  <c r="F28" i="2"/>
  <c r="F27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5" i="2"/>
  <c r="F24" i="2"/>
  <c r="F23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21" i="2"/>
  <c r="F20" i="2"/>
  <c r="F19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7" i="2"/>
  <c r="F16" i="2"/>
  <c r="F15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3" i="2"/>
  <c r="F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A10" i="1" l="1"/>
  <c r="A11" i="1"/>
  <c r="A12" i="1"/>
  <c r="A13" i="1"/>
  <c r="A14" i="1"/>
  <c r="A15" i="1"/>
  <c r="A16" i="1"/>
  <c r="A17" i="1"/>
  <c r="A18" i="1"/>
  <c r="A19" i="1"/>
  <c r="A20" i="1"/>
  <c r="A21" i="1"/>
  <c r="E58" i="2" l="1"/>
  <c r="E54" i="2"/>
  <c r="E50" i="2"/>
  <c r="E46" i="2"/>
  <c r="E42" i="2"/>
  <c r="E38" i="2"/>
  <c r="E34" i="2"/>
  <c r="E30" i="2"/>
  <c r="E26" i="2"/>
  <c r="E22" i="2"/>
  <c r="E18" i="2"/>
  <c r="E14" i="2"/>
  <c r="J21" i="1" l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F21" i="1"/>
  <c r="F20" i="1"/>
  <c r="F19" i="1"/>
  <c r="F18" i="1"/>
  <c r="F17" i="1"/>
  <c r="F16" i="1"/>
  <c r="F15" i="1"/>
  <c r="F14" i="1"/>
  <c r="F13" i="1"/>
  <c r="F12" i="1"/>
  <c r="F11" i="1"/>
  <c r="F10" i="1"/>
  <c r="K19" i="1" l="1"/>
  <c r="C47" i="2" s="1"/>
  <c r="K17" i="1"/>
  <c r="C39" i="2" s="1"/>
  <c r="L50" i="2"/>
  <c r="AD31" i="2"/>
  <c r="AD41" i="2"/>
  <c r="AD20" i="2"/>
  <c r="AD52" i="2"/>
  <c r="AA50" i="2"/>
  <c r="K50" i="2"/>
  <c r="Q22" i="2"/>
  <c r="AC50" i="2"/>
  <c r="U50" i="2"/>
  <c r="M50" i="2"/>
  <c r="K11" i="1"/>
  <c r="C15" i="2" s="1"/>
  <c r="AD19" i="2"/>
  <c r="AD29" i="2"/>
  <c r="AD40" i="2"/>
  <c r="AD51" i="2"/>
  <c r="AC18" i="2"/>
  <c r="AD11" i="2"/>
  <c r="AD21" i="2"/>
  <c r="AD32" i="2"/>
  <c r="AD44" i="2"/>
  <c r="AD53" i="2"/>
  <c r="Y54" i="2"/>
  <c r="Q54" i="2"/>
  <c r="I54" i="2"/>
  <c r="O30" i="2"/>
  <c r="AD45" i="2"/>
  <c r="AD24" i="2"/>
  <c r="X54" i="2"/>
  <c r="P54" i="2"/>
  <c r="AD56" i="2"/>
  <c r="AD15" i="2"/>
  <c r="AD25" i="2"/>
  <c r="AD36" i="2"/>
  <c r="AD43" i="2"/>
  <c r="Y22" i="2"/>
  <c r="Q14" i="2"/>
  <c r="AD33" i="2"/>
  <c r="AD35" i="2"/>
  <c r="AD16" i="2"/>
  <c r="AD27" i="2"/>
  <c r="AD37" i="2"/>
  <c r="AD48" i="2"/>
  <c r="S50" i="2"/>
  <c r="AD23" i="2"/>
  <c r="AD13" i="2"/>
  <c r="AD47" i="2"/>
  <c r="AD17" i="2"/>
  <c r="AD28" i="2"/>
  <c r="AD39" i="2"/>
  <c r="AD49" i="2"/>
  <c r="O14" i="2"/>
  <c r="G14" i="2"/>
  <c r="W46" i="2"/>
  <c r="AD55" i="2"/>
  <c r="O46" i="2"/>
  <c r="AD57" i="2"/>
  <c r="U26" i="2"/>
  <c r="K15" i="1"/>
  <c r="C31" i="2" s="1"/>
  <c r="H54" i="2"/>
  <c r="AC26" i="2"/>
  <c r="M26" i="2"/>
  <c r="K13" i="1"/>
  <c r="C23" i="2" s="1"/>
  <c r="W54" i="2"/>
  <c r="O54" i="2"/>
  <c r="G54" i="2"/>
  <c r="I22" i="2"/>
  <c r="U18" i="2"/>
  <c r="K21" i="1"/>
  <c r="C55" i="2" s="1"/>
  <c r="O22" i="2"/>
  <c r="G22" i="2"/>
  <c r="K14" i="1"/>
  <c r="C27" i="2" s="1"/>
  <c r="G46" i="2"/>
  <c r="AC34" i="2"/>
  <c r="I14" i="2"/>
  <c r="M18" i="2"/>
  <c r="K10" i="1"/>
  <c r="C11" i="2" s="1"/>
  <c r="AA42" i="2"/>
  <c r="S42" i="2"/>
  <c r="K42" i="2"/>
  <c r="Y38" i="2"/>
  <c r="Q38" i="2"/>
  <c r="I38" i="2"/>
  <c r="AC30" i="2"/>
  <c r="U30" i="2"/>
  <c r="M30" i="2"/>
  <c r="AB30" i="2"/>
  <c r="T30" i="2"/>
  <c r="L30" i="2"/>
  <c r="AC22" i="2"/>
  <c r="U22" i="2"/>
  <c r="M22" i="2"/>
  <c r="T18" i="2"/>
  <c r="L18" i="2"/>
  <c r="K18" i="2"/>
  <c r="AC14" i="2"/>
  <c r="U14" i="2"/>
  <c r="M14" i="2"/>
  <c r="AB14" i="2"/>
  <c r="T14" i="2"/>
  <c r="L14" i="2"/>
  <c r="AC46" i="2"/>
  <c r="U46" i="2"/>
  <c r="M46" i="2"/>
  <c r="W38" i="2"/>
  <c r="O38" i="2"/>
  <c r="G38" i="2"/>
  <c r="V38" i="2"/>
  <c r="N38" i="2"/>
  <c r="AA30" i="2"/>
  <c r="S30" i="2"/>
  <c r="K30" i="2"/>
  <c r="AA22" i="2"/>
  <c r="S22" i="2"/>
  <c r="K22" i="2"/>
  <c r="Z22" i="2"/>
  <c r="R22" i="2"/>
  <c r="J22" i="2"/>
  <c r="AA18" i="2"/>
  <c r="S18" i="2"/>
  <c r="AA14" i="2"/>
  <c r="S14" i="2"/>
  <c r="K14" i="2"/>
  <c r="Z14" i="2"/>
  <c r="R14" i="2"/>
  <c r="J14" i="2"/>
  <c r="K20" i="1"/>
  <c r="C51" i="2" s="1"/>
  <c r="AB58" i="2"/>
  <c r="T58" i="2"/>
  <c r="L58" i="2"/>
  <c r="AA58" i="2"/>
  <c r="S58" i="2"/>
  <c r="K58" i="2"/>
  <c r="M34" i="2"/>
  <c r="AA34" i="2"/>
  <c r="S34" i="2"/>
  <c r="K34" i="2"/>
  <c r="K18" i="1"/>
  <c r="C43" i="2" s="1"/>
  <c r="AA46" i="2"/>
  <c r="S46" i="2"/>
  <c r="K46" i="2"/>
  <c r="AC38" i="2"/>
  <c r="U38" i="2"/>
  <c r="M38" i="2"/>
  <c r="Y30" i="2"/>
  <c r="Q30" i="2"/>
  <c r="I30" i="2"/>
  <c r="Y14" i="2"/>
  <c r="K16" i="1"/>
  <c r="C35" i="2" s="1"/>
  <c r="Y46" i="2"/>
  <c r="Q46" i="2"/>
  <c r="I46" i="2"/>
  <c r="AC42" i="2"/>
  <c r="U42" i="2"/>
  <c r="M42" i="2"/>
  <c r="AA38" i="2"/>
  <c r="S38" i="2"/>
  <c r="K38" i="2"/>
  <c r="X30" i="2"/>
  <c r="P30" i="2"/>
  <c r="H30" i="2"/>
  <c r="W30" i="2"/>
  <c r="G30" i="2"/>
  <c r="X22" i="2"/>
  <c r="P22" i="2"/>
  <c r="H22" i="2"/>
  <c r="W22" i="2"/>
  <c r="X14" i="2"/>
  <c r="P14" i="2"/>
  <c r="H14" i="2"/>
  <c r="W14" i="2"/>
  <c r="K12" i="1"/>
  <c r="C19" i="2" s="1"/>
  <c r="F14" i="2"/>
  <c r="AD12" i="2"/>
  <c r="Z46" i="2"/>
  <c r="R46" i="2"/>
  <c r="J46" i="2"/>
  <c r="U34" i="2"/>
  <c r="AA26" i="2"/>
  <c r="S26" i="2"/>
  <c r="K26" i="2"/>
  <c r="AB22" i="2"/>
  <c r="T22" i="2"/>
  <c r="L22" i="2"/>
  <c r="X38" i="2"/>
  <c r="P38" i="2"/>
  <c r="H38" i="2"/>
  <c r="AC58" i="2"/>
  <c r="U58" i="2"/>
  <c r="M58" i="2"/>
  <c r="AA54" i="2"/>
  <c r="S54" i="2"/>
  <c r="K54" i="2"/>
  <c r="Z54" i="2"/>
  <c r="R54" i="2"/>
  <c r="J54" i="2"/>
  <c r="W50" i="2"/>
  <c r="O50" i="2"/>
  <c r="G50" i="2"/>
  <c r="V50" i="2"/>
  <c r="N50" i="2"/>
  <c r="AB34" i="2"/>
  <c r="T34" i="2"/>
  <c r="L34" i="2"/>
  <c r="Z34" i="2"/>
  <c r="R34" i="2"/>
  <c r="J34" i="2"/>
  <c r="Y26" i="2"/>
  <c r="Q26" i="2"/>
  <c r="I26" i="2"/>
  <c r="X26" i="2"/>
  <c r="P26" i="2"/>
  <c r="H26" i="2"/>
  <c r="Y18" i="2"/>
  <c r="Q18" i="2"/>
  <c r="I18" i="2"/>
  <c r="X18" i="2"/>
  <c r="P18" i="2"/>
  <c r="H18" i="2"/>
  <c r="AB42" i="2"/>
  <c r="T42" i="2"/>
  <c r="L42" i="2"/>
  <c r="Y34" i="2"/>
  <c r="Q34" i="2"/>
  <c r="I34" i="2"/>
  <c r="X34" i="2"/>
  <c r="P34" i="2"/>
  <c r="H34" i="2"/>
  <c r="W26" i="2"/>
  <c r="O26" i="2"/>
  <c r="G26" i="2"/>
  <c r="V26" i="2"/>
  <c r="N26" i="2"/>
  <c r="W18" i="2"/>
  <c r="O18" i="2"/>
  <c r="G18" i="2"/>
  <c r="V18" i="2"/>
  <c r="N18" i="2"/>
  <c r="X46" i="2"/>
  <c r="P46" i="2"/>
  <c r="H46" i="2"/>
  <c r="AB38" i="2"/>
  <c r="T38" i="2"/>
  <c r="L38" i="2"/>
  <c r="Z30" i="2"/>
  <c r="R30" i="2"/>
  <c r="J30" i="2"/>
  <c r="Y58" i="2"/>
  <c r="Q58" i="2"/>
  <c r="I58" i="2"/>
  <c r="X58" i="2"/>
  <c r="P58" i="2"/>
  <c r="H58" i="2"/>
  <c r="AB50" i="2"/>
  <c r="T50" i="2"/>
  <c r="Y42" i="2"/>
  <c r="Q42" i="2"/>
  <c r="I42" i="2"/>
  <c r="X42" i="2"/>
  <c r="P42" i="2"/>
  <c r="H42" i="2"/>
  <c r="W34" i="2"/>
  <c r="O34" i="2"/>
  <c r="G34" i="2"/>
  <c r="V34" i="2"/>
  <c r="N34" i="2"/>
  <c r="AB46" i="2"/>
  <c r="T46" i="2"/>
  <c r="L46" i="2"/>
  <c r="Z38" i="2"/>
  <c r="R38" i="2"/>
  <c r="J38" i="2"/>
  <c r="W58" i="2"/>
  <c r="O58" i="2"/>
  <c r="G58" i="2"/>
  <c r="V58" i="2"/>
  <c r="N58" i="2"/>
  <c r="AC54" i="2"/>
  <c r="U54" i="2"/>
  <c r="M54" i="2"/>
  <c r="AB54" i="2"/>
  <c r="T54" i="2"/>
  <c r="L54" i="2"/>
  <c r="Y50" i="2"/>
  <c r="Q50" i="2"/>
  <c r="I50" i="2"/>
  <c r="X50" i="2"/>
  <c r="P50" i="2"/>
  <c r="H50" i="2"/>
  <c r="W42" i="2"/>
  <c r="O42" i="2"/>
  <c r="G42" i="2"/>
  <c r="V42" i="2"/>
  <c r="N42" i="2"/>
  <c r="AB26" i="2"/>
  <c r="T26" i="2"/>
  <c r="L26" i="2"/>
  <c r="AB18" i="2"/>
  <c r="Z18" i="2"/>
  <c r="R18" i="2"/>
  <c r="J18" i="2"/>
  <c r="Z58" i="2"/>
  <c r="R58" i="2"/>
  <c r="J58" i="2"/>
  <c r="Z42" i="2"/>
  <c r="R42" i="2"/>
  <c r="J42" i="2"/>
  <c r="V46" i="2"/>
  <c r="N46" i="2"/>
  <c r="V54" i="2"/>
  <c r="N54" i="2"/>
  <c r="Z50" i="2"/>
  <c r="R50" i="2"/>
  <c r="J50" i="2"/>
  <c r="V22" i="2"/>
  <c r="N22" i="2"/>
  <c r="V14" i="2"/>
  <c r="N14" i="2"/>
  <c r="Z26" i="2"/>
  <c r="R26" i="2"/>
  <c r="J26" i="2"/>
  <c r="V30" i="2"/>
  <c r="N30" i="2"/>
  <c r="F46" i="2"/>
  <c r="F18" i="2"/>
  <c r="F30" i="2"/>
  <c r="F26" i="2"/>
  <c r="F38" i="2"/>
  <c r="F58" i="2"/>
  <c r="F54" i="2"/>
  <c r="F50" i="2"/>
  <c r="F42" i="2"/>
  <c r="F34" i="2"/>
  <c r="F22" i="2"/>
  <c r="AD22" i="2" l="1"/>
  <c r="AE22" i="2" s="1"/>
  <c r="AD50" i="2"/>
  <c r="AE50" i="2" s="1"/>
  <c r="AD46" i="2"/>
  <c r="AE46" i="2" s="1"/>
  <c r="AD54" i="2"/>
  <c r="AE54" i="2" s="1"/>
  <c r="AD42" i="2"/>
  <c r="AE42" i="2" s="1"/>
  <c r="AD30" i="2"/>
  <c r="AE30" i="2" s="1"/>
  <c r="AD38" i="2"/>
  <c r="AE38" i="2" s="1"/>
  <c r="AD34" i="2"/>
  <c r="AE34" i="2" s="1"/>
  <c r="AD14" i="2"/>
  <c r="AE14" i="2" s="1"/>
  <c r="AD26" i="2"/>
  <c r="AE26" i="2" s="1"/>
  <c r="AD58" i="2"/>
  <c r="AE58" i="2" s="1"/>
  <c r="AD18" i="2"/>
  <c r="AE18" i="2" s="1"/>
</calcChain>
</file>

<file path=xl/sharedStrings.xml><?xml version="1.0" encoding="utf-8"?>
<sst xmlns="http://schemas.openxmlformats.org/spreadsheetml/2006/main" count="110" uniqueCount="56">
  <si>
    <t>CANTIDAD EN:</t>
  </si>
  <si>
    <t>KWh</t>
  </si>
  <si>
    <t>MODALIDAD:</t>
  </si>
  <si>
    <t>PAGUE LO CONTRATADO</t>
  </si>
  <si>
    <t>OFERENTE:</t>
  </si>
  <si>
    <t>ENERGIA SOLICITADA</t>
  </si>
  <si>
    <t>MES DE SUMINISTRO</t>
  </si>
  <si>
    <t xml:space="preserve">OR (KWh) </t>
  </si>
  <si>
    <t xml:space="preserve">SA (KWh) </t>
  </si>
  <si>
    <t xml:space="preserve">DOYFE (KWh) </t>
  </si>
  <si>
    <t xml:space="preserve">TOTAL (KWh) </t>
  </si>
  <si>
    <t>% OFERTADO</t>
  </si>
  <si>
    <t>PRECIO OFERTADO ($/KWh)</t>
  </si>
  <si>
    <t>TOTAL</t>
  </si>
  <si>
    <t>Nota.</t>
  </si>
  <si>
    <t>2. El porcentaje ofertado calcula la energia ofertada que se despachara conforme a las cantidades horarias de este anexo</t>
  </si>
  <si>
    <t>3. El precio ofertado es igual para todos los meses de cada año</t>
  </si>
  <si>
    <t xml:space="preserve">NOMBRE REPRESENTANTE LEGAL </t>
  </si>
  <si>
    <t>Cantidad Ofrecida</t>
  </si>
  <si>
    <t>Tipo de día</t>
  </si>
  <si>
    <t>N° días
mes</t>
  </si>
  <si>
    <t>H1</t>
  </si>
  <si>
    <t>ORD.</t>
  </si>
  <si>
    <t>SA</t>
  </si>
  <si>
    <t>DOYFE</t>
  </si>
  <si>
    <t>OR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</si>
  <si>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</si>
  <si>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</si>
  <si>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</si>
  <si>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</si>
  <si>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</si>
  <si>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</si>
  <si>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</si>
  <si>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</si>
  <si>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</si>
  <si>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</si>
  <si>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</si>
  <si>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</si>
  <si>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</si>
  <si>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</si>
  <si>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</si>
  <si>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</si>
  <si>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</si>
  <si>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</si>
  <si>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</si>
  <si>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</si>
  <si>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</si>
  <si>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</si>
  <si>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</si>
  <si>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 xml:space="preserve"> CANTIDADES DE ENERGIA Y PRECIO</t>
  </si>
  <si>
    <t>CURVA DE ENTREGA</t>
  </si>
  <si>
    <t>MES</t>
  </si>
  <si>
    <t>CP-NMRC2021-001</t>
  </si>
  <si>
    <t>PRODUCTO</t>
  </si>
  <si>
    <t xml:space="preserve"> CUADRO DE CANTIDADES HORARIAS OFRECIDAS PRODUCTO</t>
  </si>
  <si>
    <t>1. $/kwh expresados en pesos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</si>
</sst>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Times New Roman"/>
      <family val="1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i/>
      <sz val="11"/>
      <name val="Arial"/>
      <family val="2"/>
    </font>
    <font>
      <sz val="8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3" borderId="0" xfId="3" applyFont="1" applyFill="1" applyAlignment="1">
      <alignment horizontal="left"/>
    </xf>
    <xf numFmtId="0" fontId="4" fillId="3" borderId="0" xfId="2" applyFont="1" applyFill="1"/>
    <xf numFmtId="4" fontId="4" fillId="3" borderId="0" xfId="2" applyNumberFormat="1" applyFont="1" applyFill="1"/>
    <xf numFmtId="4" fontId="4" fillId="3" borderId="0" xfId="3" applyNumberFormat="1" applyFont="1" applyFill="1" applyAlignment="1">
      <alignment horizontal="left"/>
    </xf>
    <xf numFmtId="0" fontId="6" fillId="0" borderId="0" xfId="4"/>
    <xf numFmtId="0" fontId="8" fillId="4" borderId="4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17" fontId="4" fillId="3" borderId="8" xfId="3" applyNumberFormat="1" applyFont="1" applyFill="1" applyBorder="1" applyAlignment="1">
      <alignment horizontal="center" vertical="center"/>
    </xf>
    <xf numFmtId="3" fontId="9" fillId="3" borderId="9" xfId="3" applyNumberFormat="1" applyFont="1" applyFill="1" applyBorder="1" applyAlignment="1">
      <alignment horizontal="center" vertical="center"/>
    </xf>
    <xf numFmtId="165" fontId="10" fillId="3" borderId="10" xfId="5" applyNumberFormat="1" applyFont="1" applyFill="1" applyBorder="1" applyAlignment="1" applyProtection="1">
      <alignment horizontal="center" vertical="center"/>
    </xf>
    <xf numFmtId="17" fontId="4" fillId="3" borderId="13" xfId="3" applyNumberFormat="1" applyFont="1" applyFill="1" applyBorder="1" applyAlignment="1">
      <alignment horizontal="center" vertical="center"/>
    </xf>
    <xf numFmtId="3" fontId="9" fillId="3" borderId="14" xfId="3" applyNumberFormat="1" applyFont="1" applyFill="1" applyBorder="1" applyAlignment="1">
      <alignment horizontal="center" vertical="center"/>
    </xf>
    <xf numFmtId="165" fontId="10" fillId="3" borderId="15" xfId="5" applyNumberFormat="1" applyFont="1" applyFill="1" applyBorder="1" applyAlignment="1" applyProtection="1">
      <alignment horizontal="center" vertical="center"/>
    </xf>
    <xf numFmtId="17" fontId="4" fillId="3" borderId="18" xfId="3" applyNumberFormat="1" applyFont="1" applyFill="1" applyBorder="1" applyAlignment="1">
      <alignment horizontal="center" vertical="center"/>
    </xf>
    <xf numFmtId="3" fontId="9" fillId="3" borderId="19" xfId="3" applyNumberFormat="1" applyFont="1" applyFill="1" applyBorder="1" applyAlignment="1">
      <alignment horizontal="center" vertical="center"/>
    </xf>
    <xf numFmtId="165" fontId="10" fillId="3" borderId="20" xfId="5" applyNumberFormat="1" applyFont="1" applyFill="1" applyBorder="1" applyAlignment="1" applyProtection="1">
      <alignment horizontal="center" vertical="center"/>
    </xf>
    <xf numFmtId="0" fontId="6" fillId="2" borderId="0" xfId="4" applyFill="1"/>
    <xf numFmtId="0" fontId="9" fillId="2" borderId="0" xfId="2" applyFont="1" applyFill="1"/>
    <xf numFmtId="0" fontId="4" fillId="2" borderId="0" xfId="2" applyFont="1" applyFill="1"/>
    <xf numFmtId="0" fontId="9" fillId="2" borderId="0" xfId="2" applyFont="1" applyFill="1" applyAlignment="1">
      <alignment horizontal="left" wrapText="1"/>
    </xf>
    <xf numFmtId="165" fontId="2" fillId="0" borderId="0" xfId="0" applyNumberFormat="1" applyFont="1"/>
    <xf numFmtId="0" fontId="13" fillId="3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vertical="center"/>
      <protection locked="0"/>
    </xf>
    <xf numFmtId="0" fontId="14" fillId="3" borderId="0" xfId="2" applyFont="1" applyFill="1" applyAlignment="1" applyProtection="1">
      <alignment vertical="center"/>
      <protection locked="0"/>
    </xf>
    <xf numFmtId="0" fontId="15" fillId="0" borderId="0" xfId="0" applyFont="1"/>
    <xf numFmtId="10" fontId="6" fillId="0" borderId="15" xfId="1" applyNumberFormat="1" applyFont="1" applyFill="1" applyBorder="1" applyAlignment="1" applyProtection="1">
      <alignment vertical="center"/>
    </xf>
    <xf numFmtId="0" fontId="16" fillId="3" borderId="4" xfId="3" applyFont="1" applyFill="1" applyBorder="1" applyAlignment="1" applyProtection="1">
      <alignment horizontal="center" vertical="center" wrapText="1"/>
      <protection locked="0"/>
    </xf>
    <xf numFmtId="0" fontId="16" fillId="3" borderId="6" xfId="3" applyFont="1" applyFill="1" applyBorder="1" applyAlignment="1" applyProtection="1">
      <alignment horizontal="center" vertical="center" wrapText="1"/>
      <protection locked="0"/>
    </xf>
    <xf numFmtId="0" fontId="16" fillId="3" borderId="7" xfId="3" applyFont="1" applyFill="1" applyBorder="1" applyAlignment="1" applyProtection="1">
      <alignment horizontal="center" vertical="center" wrapText="1"/>
      <protection locked="0"/>
    </xf>
    <xf numFmtId="0" fontId="16" fillId="3" borderId="23" xfId="3" applyFont="1" applyFill="1" applyBorder="1" applyAlignment="1" applyProtection="1">
      <alignment horizontal="center" vertical="center" wrapText="1"/>
      <protection locked="0"/>
    </xf>
    <xf numFmtId="0" fontId="16" fillId="3" borderId="32" xfId="3" applyFont="1" applyFill="1" applyBorder="1" applyAlignment="1" applyProtection="1">
      <alignment horizontal="center" vertical="center" wrapText="1"/>
      <protection locked="0"/>
    </xf>
    <xf numFmtId="0" fontId="17" fillId="5" borderId="25" xfId="3" applyFont="1" applyFill="1" applyBorder="1" applyAlignment="1">
      <alignment horizontal="left" vertical="center"/>
    </xf>
    <xf numFmtId="0" fontId="17" fillId="5" borderId="25" xfId="3" applyFont="1" applyFill="1" applyBorder="1" applyAlignment="1">
      <alignment horizontal="center" vertical="center"/>
    </xf>
    <xf numFmtId="0" fontId="17" fillId="5" borderId="27" xfId="3" applyFont="1" applyFill="1" applyBorder="1" applyAlignment="1">
      <alignment horizontal="left" vertical="center"/>
    </xf>
    <xf numFmtId="0" fontId="17" fillId="5" borderId="27" xfId="3" applyFont="1" applyFill="1" applyBorder="1" applyAlignment="1">
      <alignment horizontal="center" vertical="center"/>
    </xf>
    <xf numFmtId="0" fontId="17" fillId="5" borderId="28" xfId="3" applyFont="1" applyFill="1" applyBorder="1" applyAlignment="1">
      <alignment horizontal="left" vertical="center"/>
    </xf>
    <xf numFmtId="0" fontId="17" fillId="5" borderId="28" xfId="3" applyFont="1" applyFill="1" applyBorder="1" applyAlignment="1">
      <alignment horizontal="center" vertical="center"/>
    </xf>
    <xf numFmtId="0" fontId="18" fillId="5" borderId="20" xfId="3" applyFont="1" applyFill="1" applyBorder="1" applyAlignment="1">
      <alignment horizontal="left" vertical="center"/>
    </xf>
    <xf numFmtId="0" fontId="18" fillId="5" borderId="20" xfId="3" applyFont="1" applyFill="1" applyBorder="1" applyAlignment="1">
      <alignment horizontal="center" vertical="center"/>
    </xf>
    <xf numFmtId="3" fontId="6" fillId="3" borderId="26" xfId="8" applyNumberFormat="1" applyFont="1" applyFill="1" applyBorder="1" applyAlignment="1" applyProtection="1">
      <alignment vertical="center"/>
    </xf>
    <xf numFmtId="3" fontId="16" fillId="3" borderId="33" xfId="8" applyNumberFormat="1" applyFont="1" applyFill="1" applyBorder="1" applyAlignment="1" applyProtection="1">
      <alignment vertical="center"/>
    </xf>
    <xf numFmtId="3" fontId="16" fillId="3" borderId="34" xfId="8" applyNumberFormat="1" applyFont="1" applyFill="1" applyBorder="1" applyAlignment="1" applyProtection="1">
      <alignment vertical="center"/>
    </xf>
    <xf numFmtId="3" fontId="19" fillId="3" borderId="31" xfId="8" applyNumberFormat="1" applyFont="1" applyFill="1" applyBorder="1" applyAlignment="1" applyProtection="1">
      <alignment vertical="center"/>
    </xf>
    <xf numFmtId="3" fontId="20" fillId="3" borderId="18" xfId="8" applyNumberFormat="1" applyFont="1" applyFill="1" applyBorder="1" applyAlignment="1" applyProtection="1">
      <alignment vertical="center"/>
    </xf>
    <xf numFmtId="0" fontId="21" fillId="2" borderId="0" xfId="0" applyFont="1" applyFill="1"/>
    <xf numFmtId="165" fontId="6" fillId="2" borderId="0" xfId="4" applyNumberFormat="1" applyFill="1" applyAlignment="1">
      <alignment horizontal="center" vertical="center"/>
    </xf>
    <xf numFmtId="0" fontId="2" fillId="0" borderId="0" xfId="0" applyFont="1" applyFill="1"/>
    <xf numFmtId="0" fontId="7" fillId="4" borderId="1" xfId="4" applyFont="1" applyFill="1" applyBorder="1" applyAlignment="1">
      <alignment horizontal="center"/>
    </xf>
    <xf numFmtId="0" fontId="7" fillId="4" borderId="2" xfId="4" applyFont="1" applyFill="1" applyBorder="1" applyAlignment="1">
      <alignment horizontal="center"/>
    </xf>
    <xf numFmtId="0" fontId="7" fillId="4" borderId="3" xfId="4" applyFont="1" applyFill="1" applyBorder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4" fontId="4" fillId="3" borderId="0" xfId="3" applyNumberFormat="1" applyFont="1" applyFill="1" applyAlignment="1">
      <alignment horizontal="left"/>
    </xf>
    <xf numFmtId="0" fontId="11" fillId="0" borderId="0" xfId="2" applyFont="1" applyFill="1" applyAlignment="1">
      <alignment horizontal="left" vertical="center"/>
    </xf>
    <xf numFmtId="4" fontId="4" fillId="2" borderId="22" xfId="2" applyNumberFormat="1" applyFont="1" applyFill="1" applyBorder="1" applyAlignment="1">
      <alignment horizontal="left" vertical="center"/>
    </xf>
    <xf numFmtId="4" fontId="9" fillId="3" borderId="12" xfId="6" applyNumberFormat="1" applyFont="1" applyFill="1" applyBorder="1" applyAlignment="1" applyProtection="1">
      <alignment horizontal="center" vertical="center"/>
    </xf>
    <xf numFmtId="4" fontId="9" fillId="3" borderId="17" xfId="6" applyNumberFormat="1" applyFont="1" applyFill="1" applyBorder="1" applyAlignment="1" applyProtection="1">
      <alignment horizontal="center" vertical="center"/>
    </xf>
    <xf numFmtId="4" fontId="9" fillId="3" borderId="21" xfId="6" applyNumberFormat="1" applyFont="1" applyFill="1" applyBorder="1" applyAlignment="1" applyProtection="1">
      <alignment horizontal="center" vertical="center"/>
    </xf>
    <xf numFmtId="9" fontId="10" fillId="3" borderId="11" xfId="1" applyFont="1" applyFill="1" applyBorder="1" applyAlignment="1" applyProtection="1">
      <alignment horizontal="center" vertical="center" wrapText="1"/>
    </xf>
    <xf numFmtId="9" fontId="10" fillId="3" borderId="16" xfId="1" applyFont="1" applyFill="1" applyBorder="1" applyAlignment="1" applyProtection="1">
      <alignment horizontal="center" vertical="center" wrapText="1"/>
    </xf>
    <xf numFmtId="17" fontId="17" fillId="5" borderId="24" xfId="2" applyNumberFormat="1" applyFont="1" applyFill="1" applyBorder="1" applyAlignment="1">
      <alignment horizontal="center" vertical="center"/>
    </xf>
    <xf numFmtId="17" fontId="17" fillId="5" borderId="29" xfId="2" applyNumberFormat="1" applyFont="1" applyFill="1" applyBorder="1" applyAlignment="1">
      <alignment horizontal="center" vertical="center"/>
    </xf>
    <xf numFmtId="0" fontId="16" fillId="3" borderId="15" xfId="3" applyFont="1" applyFill="1" applyBorder="1" applyAlignment="1">
      <alignment horizontal="center" vertical="center"/>
    </xf>
    <xf numFmtId="165" fontId="16" fillId="0" borderId="11" xfId="7" applyNumberFormat="1" applyFont="1" applyBorder="1" applyAlignment="1" applyProtection="1">
      <alignment horizontal="center" vertical="center"/>
    </xf>
    <xf numFmtId="165" fontId="16" fillId="0" borderId="16" xfId="7" applyNumberFormat="1" applyFont="1" applyBorder="1" applyAlignment="1" applyProtection="1">
      <alignment horizontal="center" vertical="center"/>
    </xf>
    <xf numFmtId="165" fontId="16" fillId="0" borderId="30" xfId="7" applyNumberFormat="1" applyFont="1" applyBorder="1" applyAlignment="1" applyProtection="1">
      <alignment horizontal="center" vertical="center"/>
    </xf>
    <xf numFmtId="0" fontId="16" fillId="3" borderId="36" xfId="2" applyFont="1" applyFill="1" applyBorder="1" applyAlignment="1" applyProtection="1">
      <alignment horizontal="left" vertical="center"/>
      <protection locked="0"/>
    </xf>
    <xf numFmtId="0" fontId="13" fillId="3" borderId="0" xfId="2" applyFont="1" applyFill="1" applyAlignment="1" applyProtection="1">
      <alignment horizontal="center" vertical="center"/>
      <protection locked="0"/>
    </xf>
    <xf numFmtId="0" fontId="13" fillId="3" borderId="35" xfId="2" applyFont="1" applyFill="1" applyBorder="1" applyAlignment="1" applyProtection="1">
      <alignment horizontal="center" vertical="center"/>
      <protection locked="0"/>
    </xf>
  </cellXfs>
  <cellStyles count="9">
    <cellStyle name="Millares 13" xfId="5" xr:uid="{E99F6188-477B-409F-9F91-979F93CEFD63}"/>
    <cellStyle name="Millares 2" xfId="7" xr:uid="{792A0032-5563-487D-98E5-53348F18130B}"/>
    <cellStyle name="Millares_DEMANDA COMERCIAL MR(2008-2009) 2" xfId="8" xr:uid="{A1068406-42D5-49BD-B30C-EB1BAE3F9E96}"/>
    <cellStyle name="Millares_PLIEGOS_GR-07-006" xfId="6" xr:uid="{BBD6E72E-0F84-4F37-A565-31DE1675A69E}"/>
    <cellStyle name="Normal" xfId="0" builtinId="0"/>
    <cellStyle name="Normal 6" xfId="4" xr:uid="{D68CFD55-F48B-4617-A8CB-4F32A7729271}"/>
    <cellStyle name="Normal_ENE99" xfId="3" xr:uid="{4FEE0CCD-9F9A-4805-8B0A-FBCDE0813D38}"/>
    <cellStyle name="Normal_GC00-001" xfId="2" xr:uid="{E11E4498-F3FB-4FE4-B1B6-2C196110153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EB20-AD36-49F0-BD17-4B6028736941}">
  <sheetPr codeName="Hoja1"/>
  <dimension ref="A1:P33"/>
  <sheetViews>
    <sheetView showGridLines="0" workbookViewId="0">
      <selection activeCell="L10" sqref="L10:L21"/>
    </sheetView>
  </sheetViews>
  <sheetFormatPr baseColWidth="10" defaultColWidth="11.5" defaultRowHeight="14" x14ac:dyDescent="0.15"/>
  <cols>
    <col min="1" max="1" width="6.6640625" style="2" customWidth="1"/>
    <col min="2" max="2" width="18.33203125" style="2" bestFit="1" customWidth="1"/>
    <col min="3" max="3" width="11.6640625" style="2" bestFit="1" customWidth="1"/>
    <col min="4" max="5" width="9.6640625" style="2" bestFit="1" customWidth="1"/>
    <col min="6" max="6" width="16" style="2" bestFit="1" customWidth="1"/>
    <col min="7" max="7" width="14.5" style="2" bestFit="1" customWidth="1"/>
    <col min="8" max="8" width="12.83203125" style="2" bestFit="1" customWidth="1"/>
    <col min="9" max="9" width="12.5" style="2" bestFit="1" customWidth="1"/>
    <col min="10" max="10" width="9.6640625" style="2" bestFit="1" customWidth="1"/>
    <col min="11" max="11" width="16" style="2" bestFit="1" customWidth="1"/>
    <col min="12" max="12" width="14.5" style="2" bestFit="1" customWidth="1"/>
    <col min="13" max="13" width="8.33203125" style="2" customWidth="1"/>
    <col min="14" max="14" width="8.5" style="2" customWidth="1"/>
    <col min="15" max="16384" width="11.5" style="2"/>
  </cols>
  <sheetData>
    <row r="1" spans="1:16" ht="17" x14ac:dyDescent="0.15">
      <c r="A1" s="1"/>
      <c r="B1" s="55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6" ht="17" x14ac:dyDescent="0.15">
      <c r="A2" s="1"/>
      <c r="B2" s="56" t="s">
        <v>53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</row>
    <row r="3" spans="1:16" ht="17" x14ac:dyDescent="0.2">
      <c r="A3" s="1"/>
      <c r="B3" s="3" t="s">
        <v>0</v>
      </c>
      <c r="C3" s="57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1"/>
    </row>
    <row r="4" spans="1:16" ht="17" x14ac:dyDescent="0.2">
      <c r="A4" s="1"/>
      <c r="B4" s="4" t="s">
        <v>2</v>
      </c>
      <c r="C4" s="57" t="s">
        <v>3</v>
      </c>
      <c r="D4" s="57"/>
      <c r="E4" s="57"/>
      <c r="F4" s="57"/>
      <c r="G4" s="57"/>
      <c r="H4" s="57"/>
      <c r="I4" s="57"/>
      <c r="J4" s="57"/>
      <c r="K4" s="57"/>
      <c r="L4" s="57"/>
      <c r="M4" s="1"/>
    </row>
    <row r="5" spans="1:16" ht="17" x14ac:dyDescent="0.2">
      <c r="A5" s="1"/>
      <c r="B5" s="4" t="s">
        <v>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1"/>
    </row>
    <row r="6" spans="1:16" ht="17" x14ac:dyDescent="0.2">
      <c r="A6" s="1"/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1"/>
    </row>
    <row r="7" spans="1:16" ht="18" thickBot="1" x14ac:dyDescent="0.25">
      <c r="A7" s="1"/>
      <c r="B7" s="3"/>
      <c r="C7" s="3"/>
      <c r="D7" s="3"/>
      <c r="E7" s="3"/>
      <c r="F7" s="6"/>
      <c r="G7" s="6"/>
      <c r="H7" s="6"/>
      <c r="I7" s="6"/>
      <c r="J7" s="6"/>
      <c r="K7" s="5"/>
      <c r="L7" s="5"/>
      <c r="M7" s="1"/>
    </row>
    <row r="8" spans="1:16" ht="19" thickBot="1" x14ac:dyDescent="0.25">
      <c r="A8" s="1"/>
      <c r="B8" s="7"/>
      <c r="C8" s="52" t="s">
        <v>5</v>
      </c>
      <c r="D8" s="53"/>
      <c r="E8" s="53"/>
      <c r="F8" s="54"/>
      <c r="G8" s="52" t="s">
        <v>5</v>
      </c>
      <c r="H8" s="53"/>
      <c r="I8" s="53"/>
      <c r="J8" s="53"/>
      <c r="K8" s="54"/>
      <c r="L8" s="5"/>
      <c r="M8" s="1"/>
    </row>
    <row r="9" spans="1:16" ht="55" thickBot="1" x14ac:dyDescent="0.2">
      <c r="A9" s="1"/>
      <c r="B9" s="8" t="s">
        <v>6</v>
      </c>
      <c r="C9" s="9" t="s">
        <v>7</v>
      </c>
      <c r="D9" s="9" t="s">
        <v>8</v>
      </c>
      <c r="E9" s="9" t="s">
        <v>9</v>
      </c>
      <c r="F9" s="10" t="s">
        <v>10</v>
      </c>
      <c r="G9" s="10" t="s">
        <v>11</v>
      </c>
      <c r="H9" s="10" t="s">
        <v>7</v>
      </c>
      <c r="I9" s="10" t="s">
        <v>8</v>
      </c>
      <c r="J9" s="10" t="s">
        <v>9</v>
      </c>
      <c r="K9" s="10" t="s">
        <v>10</v>
      </c>
      <c r="L9" s="11" t="s">
        <v>12</v>
      </c>
      <c r="M9" s="1"/>
    </row>
    <row r="10" spans="1:16" ht="17" x14ac:dyDescent="0.15">
      <c r="A10" s="49">
        <f t="shared" ref="A10:A21" si="0">YEAR(B10)</f>
        <v>2022</v>
      </c>
      <c r="B10" s="12">
        <v>44562</v>
      </c>
      <c r="C10" s="13">
        <v>410555</v>
      </c>
      <c r="D10" s="13">
        <v>64874</v>
      </c>
      <c r="E10" s="13">
        <v>85994</v>
      </c>
      <c r="F10" s="14">
        <f>SUM(C10:E10)</f>
        <v>561423</v>
      </c>
      <c r="G10" s="63">
        <v>1</v>
      </c>
      <c r="H10" s="13">
        <f t="shared" ref="H10:H21" si="1">+C10*$G$10</f>
        <v>410555</v>
      </c>
      <c r="I10" s="13">
        <f t="shared" ref="I10:I21" si="2">+D10*$G$10</f>
        <v>64874</v>
      </c>
      <c r="J10" s="13">
        <f t="shared" ref="J10:J21" si="3">+E10*$G$10</f>
        <v>85994</v>
      </c>
      <c r="K10" s="14">
        <f>SUM(H10:J10)</f>
        <v>561423</v>
      </c>
      <c r="L10" s="60"/>
      <c r="M10" s="1"/>
      <c r="N10" s="25"/>
      <c r="O10" s="25"/>
      <c r="P10" s="25"/>
    </row>
    <row r="11" spans="1:16" ht="17" x14ac:dyDescent="0.15">
      <c r="A11" s="49">
        <f t="shared" si="0"/>
        <v>2022</v>
      </c>
      <c r="B11" s="15">
        <v>44593</v>
      </c>
      <c r="C11" s="16">
        <v>418180</v>
      </c>
      <c r="D11" s="16">
        <v>66079</v>
      </c>
      <c r="E11" s="16">
        <v>50052</v>
      </c>
      <c r="F11" s="17">
        <f t="shared" ref="F11:F21" si="4">SUM(C11:E11)</f>
        <v>534311</v>
      </c>
      <c r="G11" s="64"/>
      <c r="H11" s="16">
        <f t="shared" si="1"/>
        <v>418180</v>
      </c>
      <c r="I11" s="16">
        <f t="shared" si="2"/>
        <v>66079</v>
      </c>
      <c r="J11" s="16">
        <f t="shared" si="3"/>
        <v>50052</v>
      </c>
      <c r="K11" s="17">
        <f t="shared" ref="K11:K21" si="5">SUM(H11:J11)</f>
        <v>534311</v>
      </c>
      <c r="L11" s="61"/>
      <c r="M11" s="1"/>
      <c r="N11" s="25"/>
      <c r="O11" s="25"/>
      <c r="P11" s="25"/>
    </row>
    <row r="12" spans="1:16" ht="17" x14ac:dyDescent="0.15">
      <c r="A12" s="49">
        <f t="shared" si="0"/>
        <v>2022</v>
      </c>
      <c r="B12" s="15">
        <v>44621</v>
      </c>
      <c r="C12" s="16">
        <v>474192</v>
      </c>
      <c r="D12" s="16">
        <v>68118</v>
      </c>
      <c r="E12" s="16">
        <v>64496</v>
      </c>
      <c r="F12" s="17">
        <f t="shared" si="4"/>
        <v>606806</v>
      </c>
      <c r="G12" s="64"/>
      <c r="H12" s="16">
        <f t="shared" si="1"/>
        <v>474192</v>
      </c>
      <c r="I12" s="16">
        <f t="shared" si="2"/>
        <v>68118</v>
      </c>
      <c r="J12" s="16">
        <f t="shared" si="3"/>
        <v>64496</v>
      </c>
      <c r="K12" s="17">
        <f t="shared" si="5"/>
        <v>606806</v>
      </c>
      <c r="L12" s="61"/>
      <c r="M12" s="1"/>
      <c r="N12" s="25"/>
      <c r="O12" s="25"/>
      <c r="P12" s="25"/>
    </row>
    <row r="13" spans="1:16" ht="17" x14ac:dyDescent="0.15">
      <c r="A13" s="49">
        <f t="shared" si="0"/>
        <v>2022</v>
      </c>
      <c r="B13" s="15">
        <v>44652</v>
      </c>
      <c r="C13" s="16">
        <v>452456</v>
      </c>
      <c r="D13" s="16">
        <v>94073</v>
      </c>
      <c r="E13" s="16">
        <v>85508</v>
      </c>
      <c r="F13" s="17">
        <f t="shared" si="4"/>
        <v>632037</v>
      </c>
      <c r="G13" s="64"/>
      <c r="H13" s="16">
        <f t="shared" si="1"/>
        <v>452456</v>
      </c>
      <c r="I13" s="16">
        <f t="shared" si="2"/>
        <v>94073</v>
      </c>
      <c r="J13" s="16">
        <f t="shared" si="3"/>
        <v>85508</v>
      </c>
      <c r="K13" s="17">
        <f t="shared" si="5"/>
        <v>632037</v>
      </c>
      <c r="L13" s="61"/>
      <c r="M13" s="1"/>
      <c r="N13" s="25"/>
      <c r="O13" s="25"/>
      <c r="P13" s="25"/>
    </row>
    <row r="14" spans="1:16" ht="17" x14ac:dyDescent="0.15">
      <c r="A14" s="49">
        <f t="shared" si="0"/>
        <v>2022</v>
      </c>
      <c r="B14" s="15">
        <v>44682</v>
      </c>
      <c r="C14" s="16">
        <v>520856</v>
      </c>
      <c r="D14" s="16">
        <v>78385</v>
      </c>
      <c r="E14" s="16">
        <v>89059</v>
      </c>
      <c r="F14" s="17">
        <f t="shared" si="4"/>
        <v>688300</v>
      </c>
      <c r="G14" s="64"/>
      <c r="H14" s="16">
        <f t="shared" si="1"/>
        <v>520856</v>
      </c>
      <c r="I14" s="16">
        <f t="shared" si="2"/>
        <v>78385</v>
      </c>
      <c r="J14" s="16">
        <f t="shared" si="3"/>
        <v>89059</v>
      </c>
      <c r="K14" s="17">
        <f t="shared" si="5"/>
        <v>688300</v>
      </c>
      <c r="L14" s="61"/>
      <c r="M14" s="1"/>
      <c r="N14" s="25"/>
      <c r="O14" s="25"/>
      <c r="P14" s="25"/>
    </row>
    <row r="15" spans="1:16" ht="17" x14ac:dyDescent="0.15">
      <c r="A15" s="49">
        <f t="shared" si="0"/>
        <v>2022</v>
      </c>
      <c r="B15" s="15">
        <v>44713</v>
      </c>
      <c r="C15" s="16">
        <v>547042</v>
      </c>
      <c r="D15" s="16">
        <v>86441</v>
      </c>
      <c r="E15" s="16">
        <v>98214</v>
      </c>
      <c r="F15" s="17">
        <f t="shared" si="4"/>
        <v>731697</v>
      </c>
      <c r="G15" s="64"/>
      <c r="H15" s="16">
        <f t="shared" si="1"/>
        <v>547042</v>
      </c>
      <c r="I15" s="16">
        <f t="shared" si="2"/>
        <v>86441</v>
      </c>
      <c r="J15" s="16">
        <f t="shared" si="3"/>
        <v>98214</v>
      </c>
      <c r="K15" s="17">
        <f t="shared" si="5"/>
        <v>731697</v>
      </c>
      <c r="L15" s="61"/>
      <c r="M15" s="1"/>
      <c r="N15" s="25"/>
      <c r="O15" s="25"/>
      <c r="P15" s="25"/>
    </row>
    <row r="16" spans="1:16" ht="17" x14ac:dyDescent="0.15">
      <c r="A16" s="49">
        <f t="shared" si="0"/>
        <v>2022</v>
      </c>
      <c r="B16" s="15">
        <v>44743</v>
      </c>
      <c r="C16" s="16">
        <v>536630</v>
      </c>
      <c r="D16" s="16">
        <v>111574</v>
      </c>
      <c r="E16" s="16">
        <v>118318</v>
      </c>
      <c r="F16" s="17">
        <f t="shared" si="4"/>
        <v>766522</v>
      </c>
      <c r="G16" s="64"/>
      <c r="H16" s="16">
        <f t="shared" si="1"/>
        <v>536630</v>
      </c>
      <c r="I16" s="16">
        <f t="shared" si="2"/>
        <v>111574</v>
      </c>
      <c r="J16" s="16">
        <f t="shared" si="3"/>
        <v>118318</v>
      </c>
      <c r="K16" s="17">
        <f t="shared" si="5"/>
        <v>766522</v>
      </c>
      <c r="L16" s="61"/>
      <c r="M16" s="1"/>
      <c r="N16" s="25"/>
      <c r="O16" s="25"/>
      <c r="P16" s="25"/>
    </row>
    <row r="17" spans="1:16" ht="17" x14ac:dyDescent="0.15">
      <c r="A17" s="49">
        <f t="shared" si="0"/>
        <v>2022</v>
      </c>
      <c r="B17" s="15">
        <v>44774</v>
      </c>
      <c r="C17" s="16">
        <v>650571</v>
      </c>
      <c r="D17" s="16">
        <v>93455</v>
      </c>
      <c r="E17" s="16">
        <v>88486</v>
      </c>
      <c r="F17" s="17">
        <f t="shared" si="4"/>
        <v>832512</v>
      </c>
      <c r="G17" s="64"/>
      <c r="H17" s="16">
        <f t="shared" si="1"/>
        <v>650571</v>
      </c>
      <c r="I17" s="16">
        <f t="shared" si="2"/>
        <v>93455</v>
      </c>
      <c r="J17" s="16">
        <f t="shared" si="3"/>
        <v>88486</v>
      </c>
      <c r="K17" s="17">
        <f t="shared" si="5"/>
        <v>832512</v>
      </c>
      <c r="L17" s="61"/>
      <c r="M17" s="1"/>
      <c r="N17" s="25"/>
      <c r="O17" s="25"/>
      <c r="P17" s="25"/>
    </row>
    <row r="18" spans="1:16" ht="17" x14ac:dyDescent="0.15">
      <c r="A18" s="49">
        <f t="shared" si="0"/>
        <v>2022</v>
      </c>
      <c r="B18" s="15">
        <v>44805</v>
      </c>
      <c r="C18" s="16">
        <v>723630</v>
      </c>
      <c r="D18" s="16">
        <v>103950</v>
      </c>
      <c r="E18" s="16">
        <v>78738</v>
      </c>
      <c r="F18" s="17">
        <f t="shared" si="4"/>
        <v>906318</v>
      </c>
      <c r="G18" s="64"/>
      <c r="H18" s="16">
        <f t="shared" si="1"/>
        <v>723630</v>
      </c>
      <c r="I18" s="16">
        <f t="shared" si="2"/>
        <v>103950</v>
      </c>
      <c r="J18" s="16">
        <f t="shared" si="3"/>
        <v>78738</v>
      </c>
      <c r="K18" s="17">
        <f t="shared" si="5"/>
        <v>906318</v>
      </c>
      <c r="L18" s="61"/>
      <c r="M18" s="1"/>
      <c r="N18" s="25"/>
      <c r="O18" s="25"/>
      <c r="P18" s="25"/>
    </row>
    <row r="19" spans="1:16" ht="17" x14ac:dyDescent="0.15">
      <c r="A19" s="49">
        <f t="shared" si="0"/>
        <v>2022</v>
      </c>
      <c r="B19" s="15">
        <v>44835</v>
      </c>
      <c r="C19" s="16">
        <v>685596</v>
      </c>
      <c r="D19" s="16">
        <v>135419</v>
      </c>
      <c r="E19" s="16">
        <v>123089</v>
      </c>
      <c r="F19" s="17">
        <f t="shared" si="4"/>
        <v>944104</v>
      </c>
      <c r="G19" s="64"/>
      <c r="H19" s="16">
        <f t="shared" si="1"/>
        <v>685596</v>
      </c>
      <c r="I19" s="16">
        <f t="shared" si="2"/>
        <v>135419</v>
      </c>
      <c r="J19" s="16">
        <f t="shared" si="3"/>
        <v>123089</v>
      </c>
      <c r="K19" s="17">
        <f t="shared" si="5"/>
        <v>944104</v>
      </c>
      <c r="L19" s="61"/>
      <c r="M19" s="1"/>
      <c r="N19" s="25"/>
      <c r="O19" s="25"/>
      <c r="P19" s="25"/>
    </row>
    <row r="20" spans="1:16" ht="17" x14ac:dyDescent="0.15">
      <c r="A20" s="49">
        <f t="shared" si="0"/>
        <v>2022</v>
      </c>
      <c r="B20" s="15">
        <v>44866</v>
      </c>
      <c r="C20" s="16">
        <v>772293</v>
      </c>
      <c r="D20" s="16">
        <v>122034</v>
      </c>
      <c r="E20" s="16">
        <v>138654</v>
      </c>
      <c r="F20" s="17">
        <f t="shared" si="4"/>
        <v>1032981</v>
      </c>
      <c r="G20" s="64"/>
      <c r="H20" s="16">
        <f t="shared" si="1"/>
        <v>772293</v>
      </c>
      <c r="I20" s="16">
        <f t="shared" si="2"/>
        <v>122034</v>
      </c>
      <c r="J20" s="16">
        <f t="shared" si="3"/>
        <v>138654</v>
      </c>
      <c r="K20" s="17">
        <f t="shared" si="5"/>
        <v>1032981</v>
      </c>
      <c r="L20" s="61"/>
      <c r="M20" s="1"/>
      <c r="N20" s="25"/>
      <c r="O20" s="25"/>
      <c r="P20" s="25"/>
    </row>
    <row r="21" spans="1:16" ht="18" thickBot="1" x14ac:dyDescent="0.2">
      <c r="A21" s="49">
        <f t="shared" si="0"/>
        <v>2022</v>
      </c>
      <c r="B21" s="18">
        <v>44896</v>
      </c>
      <c r="C21" s="19">
        <v>844408</v>
      </c>
      <c r="D21" s="19">
        <v>158846</v>
      </c>
      <c r="E21" s="19">
        <v>120319</v>
      </c>
      <c r="F21" s="20">
        <f t="shared" si="4"/>
        <v>1123573</v>
      </c>
      <c r="G21" s="64"/>
      <c r="H21" s="19">
        <f t="shared" si="1"/>
        <v>844408</v>
      </c>
      <c r="I21" s="19">
        <f t="shared" si="2"/>
        <v>158846</v>
      </c>
      <c r="J21" s="19">
        <f t="shared" si="3"/>
        <v>120319</v>
      </c>
      <c r="K21" s="20">
        <f t="shared" si="5"/>
        <v>1123573</v>
      </c>
      <c r="L21" s="62"/>
      <c r="M21" s="1"/>
      <c r="N21" s="25"/>
      <c r="O21" s="25"/>
      <c r="P21" s="25"/>
    </row>
    <row r="22" spans="1:16" x14ac:dyDescent="0.15">
      <c r="A22" s="1"/>
      <c r="B22" s="21"/>
      <c r="C22" s="21"/>
      <c r="D22" s="21"/>
      <c r="E22" s="21"/>
      <c r="F22" s="21"/>
      <c r="G22" s="21"/>
      <c r="H22" s="21"/>
      <c r="I22" s="21"/>
      <c r="J22" s="21"/>
      <c r="K22" s="50"/>
      <c r="L22" s="21"/>
      <c r="M22" s="1"/>
    </row>
    <row r="23" spans="1:16" ht="17" x14ac:dyDescent="0.2">
      <c r="A23" s="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1"/>
    </row>
    <row r="24" spans="1:16" ht="17" x14ac:dyDescent="0.2">
      <c r="A24" s="1"/>
      <c r="B24" s="23" t="s">
        <v>14</v>
      </c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1"/>
    </row>
    <row r="25" spans="1:16" ht="16.5" customHeight="1" x14ac:dyDescent="0.15">
      <c r="A25" s="1"/>
      <c r="B25" s="58" t="s">
        <v>55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1"/>
    </row>
    <row r="26" spans="1:16" x14ac:dyDescent="0.15">
      <c r="A26" s="1"/>
      <c r="B26" s="58" t="s">
        <v>15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6" x14ac:dyDescent="0.15">
      <c r="A27" s="1"/>
      <c r="B27" s="58" t="s">
        <v>16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1"/>
    </row>
    <row r="28" spans="1:16" x14ac:dyDescent="0.15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"/>
    </row>
    <row r="29" spans="1:16" x14ac:dyDescent="0.15">
      <c r="A29" s="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"/>
    </row>
    <row r="30" spans="1:16" x14ac:dyDescent="0.15">
      <c r="A30" s="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"/>
    </row>
    <row r="31" spans="1:16" ht="17" x14ac:dyDescent="0.2">
      <c r="A31" s="1"/>
      <c r="B31" s="59" t="s">
        <v>17</v>
      </c>
      <c r="C31" s="59"/>
      <c r="D31" s="59"/>
      <c r="E31" s="59"/>
      <c r="F31" s="59"/>
      <c r="G31" s="22"/>
      <c r="H31" s="22"/>
      <c r="I31" s="22"/>
      <c r="J31" s="22"/>
      <c r="K31" s="21"/>
      <c r="L31" s="21"/>
      <c r="M31" s="1"/>
    </row>
    <row r="32" spans="1:1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3:13" x14ac:dyDescent="0.15">
      <c r="M33" s="1"/>
    </row>
  </sheetData>
  <mergeCells count="13">
    <mergeCell ref="B25:L25"/>
    <mergeCell ref="B26:M26"/>
    <mergeCell ref="B27:L27"/>
    <mergeCell ref="B31:F31"/>
    <mergeCell ref="L10:L21"/>
    <mergeCell ref="G10:G21"/>
    <mergeCell ref="C8:F8"/>
    <mergeCell ref="B1:L1"/>
    <mergeCell ref="B2:L2"/>
    <mergeCell ref="C3:L3"/>
    <mergeCell ref="C4:L4"/>
    <mergeCell ref="C5:L5"/>
    <mergeCell ref="G8:K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F6D5-CB5C-44F9-ADA0-9BBA9251FD29}">
  <sheetPr codeName="Hoja2"/>
  <dimension ref="B1:AE58"/>
  <sheetViews>
    <sheetView tabSelected="1" zoomScale="110" zoomScaleNormal="110" workbookViewId="0">
      <selection activeCell="AH23" sqref="AH23"/>
    </sheetView>
  </sheetViews>
  <sheetFormatPr baseColWidth="10" defaultColWidth="11.5" defaultRowHeight="14" x14ac:dyDescent="0.15"/>
  <cols>
    <col min="1" max="1" width="1.5" style="2" customWidth="1"/>
    <col min="2" max="2" width="8.1640625" style="2" bestFit="1" customWidth="1"/>
    <col min="3" max="3" width="10.33203125" style="2" bestFit="1" customWidth="1"/>
    <col min="4" max="4" width="8.6640625" style="2" bestFit="1" customWidth="1"/>
    <col min="5" max="29" width="7.83203125" style="2" bestFit="1" customWidth="1"/>
    <col min="30" max="30" width="10.5" style="2" bestFit="1" customWidth="1"/>
    <col min="31" max="31" width="3.6640625" style="2" bestFit="1" customWidth="1"/>
    <col min="32" max="16384" width="11.5" style="2"/>
  </cols>
  <sheetData>
    <row r="1" spans="2:31" ht="23" x14ac:dyDescent="0.15">
      <c r="B1" s="72" t="s">
        <v>54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2:31" ht="23" x14ac:dyDescent="0.15">
      <c r="B2" s="72" t="s">
        <v>49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2:31" ht="23" x14ac:dyDescent="0.15">
      <c r="B3" s="72" t="s">
        <v>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</row>
    <row r="4" spans="2:31" ht="24" thickBot="1" x14ac:dyDescent="0.2">
      <c r="B4" s="26"/>
      <c r="C4" s="1"/>
      <c r="D4" s="1"/>
      <c r="E4" s="1"/>
      <c r="F4" s="1"/>
      <c r="G4" s="26"/>
      <c r="H4" s="26"/>
      <c r="I4" s="26"/>
      <c r="J4" s="26"/>
      <c r="K4" s="26"/>
      <c r="L4" s="72" t="s">
        <v>4</v>
      </c>
      <c r="M4" s="72"/>
      <c r="N4" s="72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26"/>
    </row>
    <row r="5" spans="2:31" ht="23" x14ac:dyDescent="0.15">
      <c r="B5" s="27"/>
      <c r="C5" s="27"/>
      <c r="D5" s="26"/>
      <c r="E5" s="26"/>
      <c r="F5" s="1"/>
      <c r="G5" s="71" t="s">
        <v>50</v>
      </c>
      <c r="H5" s="71"/>
      <c r="I5" s="71"/>
      <c r="J5" s="71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2:31" x14ac:dyDescent="0.15">
      <c r="B6" s="29"/>
      <c r="C6" s="29"/>
      <c r="D6" s="67" t="s">
        <v>25</v>
      </c>
      <c r="E6" s="67"/>
      <c r="F6" s="30">
        <v>3.0329999999999999E-2</v>
      </c>
      <c r="G6" s="30">
        <v>3.0110000000000001E-2</v>
      </c>
      <c r="H6" s="30">
        <v>2.9909999999999999E-2</v>
      </c>
      <c r="I6" s="30">
        <v>3.0030000000000001E-2</v>
      </c>
      <c r="J6" s="30">
        <v>2.8680000000000001E-2</v>
      </c>
      <c r="K6" s="30">
        <v>2.785E-2</v>
      </c>
      <c r="L6" s="30">
        <v>3.1739999999999997E-2</v>
      </c>
      <c r="M6" s="30">
        <v>4.1480000000000003E-2</v>
      </c>
      <c r="N6" s="30">
        <v>4.5670000000000002E-2</v>
      </c>
      <c r="O6" s="30">
        <v>4.8379999999999999E-2</v>
      </c>
      <c r="P6" s="30">
        <v>5.2470000000000003E-2</v>
      </c>
      <c r="Q6" s="30">
        <v>5.4080000000000003E-2</v>
      </c>
      <c r="R6" s="30">
        <v>5.2209999999999999E-2</v>
      </c>
      <c r="S6" s="30">
        <v>5.1240000000000001E-2</v>
      </c>
      <c r="T6" s="30">
        <v>5.3319999999999999E-2</v>
      </c>
      <c r="U6" s="30">
        <v>5.3879999999999997E-2</v>
      </c>
      <c r="V6" s="30">
        <v>5.3379999999999997E-2</v>
      </c>
      <c r="W6" s="30">
        <v>5.2010000000000001E-2</v>
      </c>
      <c r="X6" s="30">
        <v>5.0009999999999999E-2</v>
      </c>
      <c r="Y6" s="30">
        <v>4.6679999999999999E-2</v>
      </c>
      <c r="Z6" s="30">
        <v>4.0989999999999999E-2</v>
      </c>
      <c r="AA6" s="30">
        <v>3.3390000000000003E-2</v>
      </c>
      <c r="AB6" s="30">
        <v>3.1309999999999998E-2</v>
      </c>
      <c r="AC6" s="30">
        <v>3.0849999999999999E-2</v>
      </c>
      <c r="AD6" s="29"/>
    </row>
    <row r="7" spans="2:31" x14ac:dyDescent="0.15">
      <c r="B7" s="29"/>
      <c r="C7" s="29"/>
      <c r="D7" s="67" t="s">
        <v>23</v>
      </c>
      <c r="E7" s="67"/>
      <c r="F7" s="30">
        <v>3.6470000000000002E-2</v>
      </c>
      <c r="G7" s="30">
        <v>3.5929999999999997E-2</v>
      </c>
      <c r="H7" s="30">
        <v>3.5589999999999997E-2</v>
      </c>
      <c r="I7" s="30">
        <v>3.5549999999999998E-2</v>
      </c>
      <c r="J7" s="30">
        <v>3.4329999999999999E-2</v>
      </c>
      <c r="K7" s="30">
        <v>3.1859999999999999E-2</v>
      </c>
      <c r="L7" s="30">
        <v>3.4520000000000002E-2</v>
      </c>
      <c r="M7" s="30">
        <v>4.2819999999999997E-2</v>
      </c>
      <c r="N7" s="30">
        <v>4.7030000000000002E-2</v>
      </c>
      <c r="O7" s="30">
        <v>5.0729999999999997E-2</v>
      </c>
      <c r="P7" s="30">
        <v>5.5059999999999998E-2</v>
      </c>
      <c r="Q7" s="30">
        <v>5.7099999999999998E-2</v>
      </c>
      <c r="R7" s="30">
        <v>5.5169999999999997E-2</v>
      </c>
      <c r="S7" s="30">
        <v>5.1720000000000002E-2</v>
      </c>
      <c r="T7" s="30">
        <v>5.0610000000000002E-2</v>
      </c>
      <c r="U7" s="30">
        <v>4.8689999999999997E-2</v>
      </c>
      <c r="V7" s="30">
        <v>4.6920000000000003E-2</v>
      </c>
      <c r="W7" s="30">
        <v>4.4900000000000002E-2</v>
      </c>
      <c r="X7" s="30">
        <v>4.5600000000000002E-2</v>
      </c>
      <c r="Y7" s="30">
        <v>4.342E-2</v>
      </c>
      <c r="Z7" s="30">
        <v>3.7470000000000003E-2</v>
      </c>
      <c r="AA7" s="30">
        <v>2.8719999999999999E-2</v>
      </c>
      <c r="AB7" s="30">
        <v>2.5510000000000001E-2</v>
      </c>
      <c r="AC7" s="30">
        <v>2.4279999999999999E-2</v>
      </c>
      <c r="AD7" s="29"/>
    </row>
    <row r="8" spans="2:31" x14ac:dyDescent="0.15">
      <c r="B8" s="29"/>
      <c r="C8" s="29"/>
      <c r="D8" s="67" t="s">
        <v>24</v>
      </c>
      <c r="E8" s="67"/>
      <c r="F8" s="30">
        <v>3.1640000000000001E-2</v>
      </c>
      <c r="G8" s="30">
        <v>3.1260000000000003E-2</v>
      </c>
      <c r="H8" s="30">
        <v>3.0470000000000001E-2</v>
      </c>
      <c r="I8" s="30">
        <v>2.9989999999999999E-2</v>
      </c>
      <c r="J8" s="30">
        <v>2.9739999999999999E-2</v>
      </c>
      <c r="K8" s="30">
        <v>2.8400000000000002E-2</v>
      </c>
      <c r="L8" s="30">
        <v>2.852E-2</v>
      </c>
      <c r="M8" s="30">
        <v>3.0509999999999999E-2</v>
      </c>
      <c r="N8" s="30">
        <v>3.3160000000000002E-2</v>
      </c>
      <c r="O8" s="30">
        <v>3.882E-2</v>
      </c>
      <c r="P8" s="30">
        <v>4.9930000000000002E-2</v>
      </c>
      <c r="Q8" s="30">
        <v>5.2389999999999999E-2</v>
      </c>
      <c r="R8" s="30">
        <v>5.2319999999999998E-2</v>
      </c>
      <c r="S8" s="30">
        <v>5.1880000000000003E-2</v>
      </c>
      <c r="T8" s="30">
        <v>5.1310000000000001E-2</v>
      </c>
      <c r="U8" s="30">
        <v>5.1589999999999997E-2</v>
      </c>
      <c r="V8" s="30">
        <v>5.2630000000000003E-2</v>
      </c>
      <c r="W8" s="30">
        <v>5.4050000000000001E-2</v>
      </c>
      <c r="X8" s="30">
        <v>5.5989999999999998E-2</v>
      </c>
      <c r="Y8" s="30">
        <v>5.2150000000000002E-2</v>
      </c>
      <c r="Z8" s="30">
        <v>4.342E-2</v>
      </c>
      <c r="AA8" s="30">
        <v>4.0379999999999999E-2</v>
      </c>
      <c r="AB8" s="30">
        <v>3.9600000000000003E-2</v>
      </c>
      <c r="AC8" s="30">
        <v>3.9849999999999997E-2</v>
      </c>
      <c r="AD8" s="29"/>
    </row>
    <row r="9" spans="2:31" ht="15" thickBot="1" x14ac:dyDescent="0.2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2:31" ht="29" thickBot="1" x14ac:dyDescent="0.2">
      <c r="B10" s="31" t="s">
        <v>51</v>
      </c>
      <c r="C10" s="32" t="s">
        <v>18</v>
      </c>
      <c r="D10" s="32" t="s">
        <v>19</v>
      </c>
      <c r="E10" s="33" t="s">
        <v>20</v>
      </c>
      <c r="F10" s="34" t="s">
        <v>21</v>
      </c>
      <c r="G10" s="34" t="s">
        <v>26</v>
      </c>
      <c r="H10" s="34" t="s">
        <v>27</v>
      </c>
      <c r="I10" s="34" t="s">
        <v>28</v>
      </c>
      <c r="J10" s="34" t="s">
        <v>29</v>
      </c>
      <c r="K10" s="34" t="s">
        <v>30</v>
      </c>
      <c r="L10" s="34" t="s">
        <v>31</v>
      </c>
      <c r="M10" s="34" t="s">
        <v>32</v>
      </c>
      <c r="N10" s="34" t="s">
        <v>33</v>
      </c>
      <c r="O10" s="34" t="s">
        <v>34</v>
      </c>
      <c r="P10" s="34" t="s">
        <v>35</v>
      </c>
      <c r="Q10" s="34" t="s">
        <v>36</v>
      </c>
      <c r="R10" s="34" t="s">
        <v>37</v>
      </c>
      <c r="S10" s="34" t="s">
        <v>38</v>
      </c>
      <c r="T10" s="34" t="s">
        <v>39</v>
      </c>
      <c r="U10" s="34" t="s">
        <v>40</v>
      </c>
      <c r="V10" s="34" t="s">
        <v>41</v>
      </c>
      <c r="W10" s="34" t="s">
        <v>42</v>
      </c>
      <c r="X10" s="34" t="s">
        <v>43</v>
      </c>
      <c r="Y10" s="34" t="s">
        <v>44</v>
      </c>
      <c r="Z10" s="34" t="s">
        <v>45</v>
      </c>
      <c r="AA10" s="34" t="s">
        <v>46</v>
      </c>
      <c r="AB10" s="34" t="s">
        <v>47</v>
      </c>
      <c r="AC10" s="34" t="s">
        <v>48</v>
      </c>
      <c r="AD10" s="35" t="s">
        <v>13</v>
      </c>
    </row>
    <row r="11" spans="2:31" x14ac:dyDescent="0.15">
      <c r="B11" s="65">
        <v>44562</v>
      </c>
      <c r="C11" s="68">
        <f>+PRODUCTO!K10</f>
        <v>561423</v>
      </c>
      <c r="D11" s="36" t="s">
        <v>22</v>
      </c>
      <c r="E11" s="37">
        <v>20</v>
      </c>
      <c r="F11" s="44">
        <f>ROUND((PRODUCTO!$C$10/$E11)*F$6*PRODUCTO!$G$10,2)</f>
        <v>622.61</v>
      </c>
      <c r="G11" s="44">
        <f>ROUND((PRODUCTO!$C$10/$E11)*G$6*PRODUCTO!$G$10,2)</f>
        <v>618.09</v>
      </c>
      <c r="H11" s="44">
        <f>ROUND((PRODUCTO!$C$10/$E11)*H$6*PRODUCTO!$G$10,2)</f>
        <v>613.99</v>
      </c>
      <c r="I11" s="44">
        <f>ROUND((PRODUCTO!$C$10/$E11)*I$6*PRODUCTO!$G$10,2)</f>
        <v>616.45000000000005</v>
      </c>
      <c r="J11" s="44">
        <f>ROUND((PRODUCTO!$C$10/$E11)*J$6*PRODUCTO!$G$10,2)</f>
        <v>588.74</v>
      </c>
      <c r="K11" s="44">
        <f>ROUND((PRODUCTO!$C$10/$E11)*K$6*PRODUCTO!$G$10,2)</f>
        <v>571.70000000000005</v>
      </c>
      <c r="L11" s="44">
        <f>ROUND((PRODUCTO!$C$10/$E11)*L$6*PRODUCTO!$G$10,2)</f>
        <v>651.54999999999995</v>
      </c>
      <c r="M11" s="44">
        <f>ROUND((PRODUCTO!$C$10/$E11)*M$6*PRODUCTO!$G$10,2)</f>
        <v>851.49</v>
      </c>
      <c r="N11" s="44">
        <f>ROUND((PRODUCTO!$C$10/$E11)*N$6*PRODUCTO!$G$10,2)</f>
        <v>937.5</v>
      </c>
      <c r="O11" s="44">
        <f>ROUND((PRODUCTO!$C$10/$E11)*O$6*PRODUCTO!$G$10,2)</f>
        <v>993.13</v>
      </c>
      <c r="P11" s="44">
        <f>ROUND((PRODUCTO!$C$10/$E11)*P$6*PRODUCTO!$G$10,2)</f>
        <v>1077.0899999999999</v>
      </c>
      <c r="Q11" s="44">
        <f>ROUND((PRODUCTO!$C$10/$E11)*Q$6*PRODUCTO!$G$10,2)</f>
        <v>1110.1400000000001</v>
      </c>
      <c r="R11" s="44">
        <f>ROUND((PRODUCTO!$C$10/$E11)*R$6*PRODUCTO!$G$10,2)</f>
        <v>1071.75</v>
      </c>
      <c r="S11" s="44">
        <f>ROUND((PRODUCTO!$C$10/$E11)*S$6*PRODUCTO!$G$10,2)</f>
        <v>1051.8399999999999</v>
      </c>
      <c r="T11" s="44">
        <f>ROUND((PRODUCTO!$C$10/$E11)*T$6*PRODUCTO!$G$10,2)</f>
        <v>1094.54</v>
      </c>
      <c r="U11" s="44">
        <f>ROUND((PRODUCTO!$C$10/$E11)*U$6*PRODUCTO!$G$10,2)</f>
        <v>1106.04</v>
      </c>
      <c r="V11" s="44">
        <f>ROUND((PRODUCTO!$C$10/$E11)*V$6*PRODUCTO!$G$10,2)</f>
        <v>1095.77</v>
      </c>
      <c r="W11" s="44">
        <f>ROUND((PRODUCTO!$C$10/$E11)*W$6*PRODUCTO!$G$10,2)</f>
        <v>1067.6500000000001</v>
      </c>
      <c r="X11" s="44">
        <f>ROUND((PRODUCTO!$C$10/$E11)*X$6*PRODUCTO!$G$10,2)</f>
        <v>1026.5899999999999</v>
      </c>
      <c r="Y11" s="44">
        <f>ROUND((PRODUCTO!$C$10/$E11)*Y$6*PRODUCTO!$G$10,2)</f>
        <v>958.24</v>
      </c>
      <c r="Z11" s="44">
        <f>ROUND((PRODUCTO!$C$10/$E11)*Z$6*PRODUCTO!$G$10,2)</f>
        <v>841.43</v>
      </c>
      <c r="AA11" s="44">
        <f>ROUND((PRODUCTO!$C$10/$E11)*AA$6*PRODUCTO!$G$10,2)</f>
        <v>685.42</v>
      </c>
      <c r="AB11" s="44">
        <f>ROUND((PRODUCTO!$C$10/$E11)*AB$6*PRODUCTO!$G$10,2)</f>
        <v>642.72</v>
      </c>
      <c r="AC11" s="44">
        <f>ROUND((PRODUCTO!$C$10/$E11)*AC$6*PRODUCTO!$G$10,2)</f>
        <v>633.28</v>
      </c>
      <c r="AD11" s="45">
        <f t="shared" ref="AD11:AD13" si="0">+SUM(F11:AC11)*E11</f>
        <v>410555</v>
      </c>
    </row>
    <row r="12" spans="2:31" x14ac:dyDescent="0.15">
      <c r="B12" s="65"/>
      <c r="C12" s="69"/>
      <c r="D12" s="38" t="s">
        <v>23</v>
      </c>
      <c r="E12" s="39">
        <v>4</v>
      </c>
      <c r="F12" s="44">
        <f>ROUND((PRODUCTO!$D$10/$E12)*F$7*PRODUCTO!$G$10,2)</f>
        <v>591.49</v>
      </c>
      <c r="G12" s="44">
        <f>ROUND((PRODUCTO!$D$10/$E12)*G$7*PRODUCTO!$G$10,2)</f>
        <v>582.73</v>
      </c>
      <c r="H12" s="44">
        <f>ROUND((PRODUCTO!$D$10/$E12)*H$7*PRODUCTO!$G$10,2)</f>
        <v>577.22</v>
      </c>
      <c r="I12" s="44">
        <f>ROUND((PRODUCTO!$D$10/$E12)*I$7*PRODUCTO!$G$10,2)</f>
        <v>576.57000000000005</v>
      </c>
      <c r="J12" s="44">
        <f>ROUND((PRODUCTO!$D$10/$E12)*J$7*PRODUCTO!$G$10,2)</f>
        <v>556.78</v>
      </c>
      <c r="K12" s="44">
        <f>ROUND((PRODUCTO!$D$10/$E12)*K$7*PRODUCTO!$G$10,2)</f>
        <v>516.72</v>
      </c>
      <c r="L12" s="44">
        <f>ROUND((PRODUCTO!$D$10/$E12)*L$7*PRODUCTO!$G$10,2)</f>
        <v>559.86</v>
      </c>
      <c r="M12" s="44">
        <f>ROUND((PRODUCTO!$D$10/$E12)*M$7*PRODUCTO!$G$10,2)</f>
        <v>694.48</v>
      </c>
      <c r="N12" s="44">
        <f>ROUND((PRODUCTO!$D$10/$E12)*N$7*PRODUCTO!$G$10,2)</f>
        <v>762.76</v>
      </c>
      <c r="O12" s="44">
        <f>ROUND((PRODUCTO!$D$10/$E12)*O$7*PRODUCTO!$G$10,2)</f>
        <v>822.76</v>
      </c>
      <c r="P12" s="44">
        <f>ROUND((PRODUCTO!$D$10/$E12)*P$7*PRODUCTO!$G$10,2)</f>
        <v>892.99</v>
      </c>
      <c r="Q12" s="44">
        <f>ROUND((PRODUCTO!$D$10/$E12)*Q$7*PRODUCTO!$G$10,2)</f>
        <v>926.08</v>
      </c>
      <c r="R12" s="44">
        <f>ROUND((PRODUCTO!$D$10/$E12)*R$7*PRODUCTO!$G$10,2)</f>
        <v>894.77</v>
      </c>
      <c r="S12" s="44">
        <f>ROUND((PRODUCTO!$D$10/$E12)*S$7*PRODUCTO!$G$10,2)</f>
        <v>838.82</v>
      </c>
      <c r="T12" s="44">
        <f>ROUND((PRODUCTO!$D$10/$E12)*T$7*PRODUCTO!$G$10,2)</f>
        <v>820.82</v>
      </c>
      <c r="U12" s="44">
        <f>ROUND((PRODUCTO!$D$10/$E12)*U$7*PRODUCTO!$G$10,2)</f>
        <v>789.68</v>
      </c>
      <c r="V12" s="44">
        <f>ROUND((PRODUCTO!$D$10/$E12)*V$7*PRODUCTO!$G$10,2)</f>
        <v>760.97</v>
      </c>
      <c r="W12" s="44">
        <f>ROUND((PRODUCTO!$D$10/$E12)*W$7*PRODUCTO!$G$10,2)</f>
        <v>728.21</v>
      </c>
      <c r="X12" s="44">
        <f>ROUND((PRODUCTO!$D$10/$E12)*X$7*PRODUCTO!$G$10,2)</f>
        <v>739.56</v>
      </c>
      <c r="Y12" s="44">
        <f>ROUND((PRODUCTO!$D$10/$E12)*Y$7*PRODUCTO!$G$10,2)</f>
        <v>704.21</v>
      </c>
      <c r="Z12" s="44">
        <f>ROUND((PRODUCTO!$D$10/$E12)*Z$7*PRODUCTO!$G$10,2)</f>
        <v>607.71</v>
      </c>
      <c r="AA12" s="44">
        <f>ROUND((PRODUCTO!$D$10/$E12)*AA$7*PRODUCTO!$G$10,2)</f>
        <v>465.8</v>
      </c>
      <c r="AB12" s="44">
        <f>ROUND((PRODUCTO!$D$10/$E12)*AB$7*PRODUCTO!$G$10,2)</f>
        <v>413.73</v>
      </c>
      <c r="AC12" s="44">
        <f>ROUND((PRODUCTO!$D$10/$E12)*AC$7*PRODUCTO!$G$10,2)</f>
        <v>393.79</v>
      </c>
      <c r="AD12" s="46">
        <f t="shared" si="0"/>
        <v>64874.039999999994</v>
      </c>
    </row>
    <row r="13" spans="2:31" x14ac:dyDescent="0.15">
      <c r="B13" s="65"/>
      <c r="C13" s="69"/>
      <c r="D13" s="40" t="s">
        <v>24</v>
      </c>
      <c r="E13" s="41">
        <v>7</v>
      </c>
      <c r="F13" s="44">
        <f>ROUND((PRODUCTO!$E$10/$E13)*F$8*PRODUCTO!$G$10,2)</f>
        <v>388.69</v>
      </c>
      <c r="G13" s="44">
        <f>ROUND((PRODUCTO!$E$10/$E13)*G$8*PRODUCTO!$G$10,2)</f>
        <v>384.02</v>
      </c>
      <c r="H13" s="44">
        <f>ROUND((PRODUCTO!$E$10/$E13)*H$8*PRODUCTO!$G$10,2)</f>
        <v>374.32</v>
      </c>
      <c r="I13" s="44">
        <f>ROUND((PRODUCTO!$E$10/$E13)*I$8*PRODUCTO!$G$10,2)</f>
        <v>368.42</v>
      </c>
      <c r="J13" s="44">
        <f>ROUND((PRODUCTO!$E$10/$E13)*J$8*PRODUCTO!$G$10,2)</f>
        <v>365.35</v>
      </c>
      <c r="K13" s="44">
        <f>ROUND((PRODUCTO!$E$10/$E13)*K$8*PRODUCTO!$G$10,2)</f>
        <v>348.89</v>
      </c>
      <c r="L13" s="44">
        <f>ROUND((PRODUCTO!$E$10/$E13)*L$8*PRODUCTO!$G$10,2)</f>
        <v>350.36</v>
      </c>
      <c r="M13" s="44">
        <f>ROUND((PRODUCTO!$E$10/$E13)*M$8*PRODUCTO!$G$10,2)</f>
        <v>374.81</v>
      </c>
      <c r="N13" s="44">
        <f>ROUND((PRODUCTO!$E$10/$E13)*N$8*PRODUCTO!$G$10,2)</f>
        <v>407.37</v>
      </c>
      <c r="O13" s="44">
        <f>ROUND((PRODUCTO!$E$10/$E13)*O$8*PRODUCTO!$G$10,2)</f>
        <v>476.9</v>
      </c>
      <c r="P13" s="44">
        <f>ROUND((PRODUCTO!$E$10/$E13)*P$8*PRODUCTO!$G$10,2)</f>
        <v>613.38</v>
      </c>
      <c r="Q13" s="44">
        <f>ROUND((PRODUCTO!$E$10/$E13)*Q$8*PRODUCTO!$G$10,2)</f>
        <v>643.6</v>
      </c>
      <c r="R13" s="44">
        <f>ROUND((PRODUCTO!$E$10/$E13)*R$8*PRODUCTO!$G$10,2)</f>
        <v>642.74</v>
      </c>
      <c r="S13" s="44">
        <f>ROUND((PRODUCTO!$E$10/$E13)*S$8*PRODUCTO!$G$10,2)</f>
        <v>637.34</v>
      </c>
      <c r="T13" s="44">
        <f>ROUND((PRODUCTO!$E$10/$E13)*T$8*PRODUCTO!$G$10,2)</f>
        <v>630.34</v>
      </c>
      <c r="U13" s="44">
        <f>ROUND((PRODUCTO!$E$10/$E13)*U$8*PRODUCTO!$G$10,2)</f>
        <v>633.78</v>
      </c>
      <c r="V13" s="44">
        <f>ROUND((PRODUCTO!$E$10/$E13)*V$8*PRODUCTO!$G$10,2)</f>
        <v>646.54999999999995</v>
      </c>
      <c r="W13" s="44">
        <f>ROUND((PRODUCTO!$E$10/$E13)*W$8*PRODUCTO!$G$10,2)</f>
        <v>664</v>
      </c>
      <c r="X13" s="44">
        <f>ROUND((PRODUCTO!$E$10/$E13)*X$8*PRODUCTO!$G$10,2)</f>
        <v>687.83</v>
      </c>
      <c r="Y13" s="44">
        <f>ROUND((PRODUCTO!$E$10/$E13)*Y$8*PRODUCTO!$G$10,2)</f>
        <v>640.66</v>
      </c>
      <c r="Z13" s="44">
        <f>ROUND((PRODUCTO!$E$10/$E13)*Z$8*PRODUCTO!$G$10,2)</f>
        <v>533.41</v>
      </c>
      <c r="AA13" s="44">
        <f>ROUND((PRODUCTO!$E$10/$E13)*AA$8*PRODUCTO!$G$10,2)</f>
        <v>496.06</v>
      </c>
      <c r="AB13" s="44">
        <f>ROUND((PRODUCTO!$E$10/$E13)*AB$8*PRODUCTO!$G$10,2)</f>
        <v>486.48</v>
      </c>
      <c r="AC13" s="44">
        <f>ROUND((PRODUCTO!$E$10/$E13)*AC$8*PRODUCTO!$G$10,2)</f>
        <v>489.55</v>
      </c>
      <c r="AD13" s="46">
        <f t="shared" si="0"/>
        <v>85993.949999999983</v>
      </c>
    </row>
    <row r="14" spans="2:31" ht="15" thickBot="1" x14ac:dyDescent="0.2">
      <c r="B14" s="66"/>
      <c r="C14" s="70"/>
      <c r="D14" s="42" t="s">
        <v>13</v>
      </c>
      <c r="E14" s="43">
        <f>SUM(E11:E13)</f>
        <v>31</v>
      </c>
      <c r="F14" s="47">
        <f t="shared" ref="F14" si="1">SUM(F11:F13)</f>
        <v>1602.79</v>
      </c>
      <c r="G14" s="47">
        <f t="shared" ref="G14" si="2">SUM(G11:G13)</f>
        <v>1584.8400000000001</v>
      </c>
      <c r="H14" s="47">
        <f t="shared" ref="H14" si="3">SUM(H11:H13)</f>
        <v>1565.53</v>
      </c>
      <c r="I14" s="47">
        <f t="shared" ref="I14" si="4">SUM(I11:I13)</f>
        <v>1561.44</v>
      </c>
      <c r="J14" s="47">
        <f t="shared" ref="J14" si="5">SUM(J11:J13)</f>
        <v>1510.87</v>
      </c>
      <c r="K14" s="47">
        <f t="shared" ref="K14" si="6">SUM(K11:K13)</f>
        <v>1437.31</v>
      </c>
      <c r="L14" s="47">
        <f t="shared" ref="L14" si="7">SUM(L11:L13)</f>
        <v>1561.77</v>
      </c>
      <c r="M14" s="47">
        <f t="shared" ref="M14" si="8">SUM(M11:M13)</f>
        <v>1920.78</v>
      </c>
      <c r="N14" s="47">
        <f t="shared" ref="N14" si="9">SUM(N11:N13)</f>
        <v>2107.63</v>
      </c>
      <c r="O14" s="47">
        <f t="shared" ref="O14" si="10">SUM(O11:O13)</f>
        <v>2292.79</v>
      </c>
      <c r="P14" s="47">
        <f t="shared" ref="P14" si="11">SUM(P11:P13)</f>
        <v>2583.46</v>
      </c>
      <c r="Q14" s="47">
        <f t="shared" ref="Q14" si="12">SUM(Q11:Q13)</f>
        <v>2679.82</v>
      </c>
      <c r="R14" s="47">
        <f t="shared" ref="R14" si="13">SUM(R11:R13)</f>
        <v>2609.2600000000002</v>
      </c>
      <c r="S14" s="47">
        <f t="shared" ref="S14" si="14">SUM(S11:S13)</f>
        <v>2528</v>
      </c>
      <c r="T14" s="47">
        <f t="shared" ref="T14" si="15">SUM(T11:T13)</f>
        <v>2545.7000000000003</v>
      </c>
      <c r="U14" s="47">
        <f t="shared" ref="U14" si="16">SUM(U11:U13)</f>
        <v>2529.5</v>
      </c>
      <c r="V14" s="47">
        <f t="shared" ref="V14" si="17">SUM(V11:V13)</f>
        <v>2503.29</v>
      </c>
      <c r="W14" s="47">
        <f t="shared" ref="W14" si="18">SUM(W11:W13)</f>
        <v>2459.86</v>
      </c>
      <c r="X14" s="47">
        <f t="shared" ref="X14" si="19">SUM(X11:X13)</f>
        <v>2453.98</v>
      </c>
      <c r="Y14" s="47">
        <f t="shared" ref="Y14" si="20">SUM(Y11:Y13)</f>
        <v>2303.11</v>
      </c>
      <c r="Z14" s="47">
        <f t="shared" ref="Z14" si="21">SUM(Z11:Z13)</f>
        <v>1982.5499999999997</v>
      </c>
      <c r="AA14" s="47">
        <f t="shared" ref="AA14" si="22">SUM(AA11:AA13)</f>
        <v>1647.28</v>
      </c>
      <c r="AB14" s="47">
        <f t="shared" ref="AB14" si="23">SUM(AB11:AB13)</f>
        <v>1542.93</v>
      </c>
      <c r="AC14" s="47">
        <f t="shared" ref="AC14" si="24">SUM(AC11:AC13)</f>
        <v>1516.62</v>
      </c>
      <c r="AD14" s="48">
        <f t="shared" ref="AD14" si="25">+SUM(AD11:AD13)</f>
        <v>561422.99</v>
      </c>
      <c r="AE14" s="25">
        <f t="shared" ref="AE14" si="26">+AD14-C11</f>
        <v>-1.0000000009313226E-2</v>
      </c>
    </row>
    <row r="15" spans="2:31" x14ac:dyDescent="0.15">
      <c r="B15" s="65">
        <v>44593</v>
      </c>
      <c r="C15" s="68">
        <f>+PRODUCTO!K11</f>
        <v>534311</v>
      </c>
      <c r="D15" s="36" t="s">
        <v>22</v>
      </c>
      <c r="E15" s="37">
        <v>20</v>
      </c>
      <c r="F15" s="44">
        <f>ROUND((PRODUCTO!$C$11/$E15)*F$6*PRODUCTO!$G$10,2)</f>
        <v>634.16999999999996</v>
      </c>
      <c r="G15" s="44">
        <f>ROUND((PRODUCTO!$C$11/$E15)*G$6*PRODUCTO!$G$10,2)</f>
        <v>629.57000000000005</v>
      </c>
      <c r="H15" s="44">
        <f>ROUND((PRODUCTO!$C$11/$E15)*H$6*PRODUCTO!$G$10,2)</f>
        <v>625.39</v>
      </c>
      <c r="I15" s="44">
        <f>ROUND((PRODUCTO!$C$11/$E15)*I$6*PRODUCTO!$G$10,2)</f>
        <v>627.9</v>
      </c>
      <c r="J15" s="44">
        <f>ROUND((PRODUCTO!$C$11/$E15)*J$6*PRODUCTO!$G$10,2)</f>
        <v>599.66999999999996</v>
      </c>
      <c r="K15" s="44">
        <f>ROUND((PRODUCTO!$C$11/$E15)*K$6*PRODUCTO!$G$10,2)</f>
        <v>582.32000000000005</v>
      </c>
      <c r="L15" s="44">
        <f>ROUND((PRODUCTO!$C$11/$E15)*L$6*PRODUCTO!$G$10,2)</f>
        <v>663.65</v>
      </c>
      <c r="M15" s="44">
        <f>ROUND((PRODUCTO!$C$11/$E15)*M$6*PRODUCTO!$G$10,2)</f>
        <v>867.31</v>
      </c>
      <c r="N15" s="44">
        <f>ROUND((PRODUCTO!$C$11/$E15)*N$6*PRODUCTO!$G$10,2)</f>
        <v>954.91</v>
      </c>
      <c r="O15" s="44">
        <f>ROUND((PRODUCTO!$C$11/$E15)*O$6*PRODUCTO!$G$10,2)</f>
        <v>1011.58</v>
      </c>
      <c r="P15" s="44">
        <f>ROUND((PRODUCTO!$C$11/$E15)*P$6*PRODUCTO!$G$10,2)</f>
        <v>1097.0999999999999</v>
      </c>
      <c r="Q15" s="44">
        <f>ROUND((PRODUCTO!$C$11/$E15)*Q$6*PRODUCTO!$G$10,2)</f>
        <v>1130.76</v>
      </c>
      <c r="R15" s="44">
        <f>ROUND((PRODUCTO!$C$11/$E15)*R$6*PRODUCTO!$G$10,2)</f>
        <v>1091.6600000000001</v>
      </c>
      <c r="S15" s="44">
        <f>ROUND((PRODUCTO!$C$11/$E15)*S$6*PRODUCTO!$G$10,2)</f>
        <v>1071.3800000000001</v>
      </c>
      <c r="T15" s="44">
        <f>ROUND((PRODUCTO!$C$11/$E15)*T$6*PRODUCTO!$G$10,2)</f>
        <v>1114.8699999999999</v>
      </c>
      <c r="U15" s="44">
        <f>ROUND((PRODUCTO!$C$11/$E15)*U$6*PRODUCTO!$G$10,2)</f>
        <v>1126.58</v>
      </c>
      <c r="V15" s="44">
        <f>ROUND((PRODUCTO!$C$11/$E15)*V$6*PRODUCTO!$G$10,2)</f>
        <v>1116.1199999999999</v>
      </c>
      <c r="W15" s="44">
        <f>ROUND((PRODUCTO!$C$11/$E15)*W$6*PRODUCTO!$G$10,2)</f>
        <v>1087.48</v>
      </c>
      <c r="X15" s="44">
        <f>ROUND((PRODUCTO!$C$11/$E15)*X$6*PRODUCTO!$G$10,2)</f>
        <v>1045.6600000000001</v>
      </c>
      <c r="Y15" s="44">
        <f>ROUND((PRODUCTO!$C$11/$E15)*Y$6*PRODUCTO!$G$10,2)</f>
        <v>976.03</v>
      </c>
      <c r="Z15" s="44">
        <f>ROUND((PRODUCTO!$C$11/$E15)*Z$6*PRODUCTO!$G$10,2)</f>
        <v>857.06</v>
      </c>
      <c r="AA15" s="44">
        <f>ROUND((PRODUCTO!$C$11/$E15)*AA$6*PRODUCTO!$G$10,2)</f>
        <v>698.15</v>
      </c>
      <c r="AB15" s="44">
        <f>ROUND((PRODUCTO!$C$11/$E15)*AB$6*PRODUCTO!$G$10,2)</f>
        <v>654.66</v>
      </c>
      <c r="AC15" s="44">
        <f>ROUND((PRODUCTO!$C$11/$E15)*AC$6*PRODUCTO!$G$10,2)</f>
        <v>645.04</v>
      </c>
      <c r="AD15" s="45">
        <f t="shared" ref="AD15:AD17" si="27">+SUM(F15:AC15)*E15</f>
        <v>418180.4</v>
      </c>
    </row>
    <row r="16" spans="2:31" x14ac:dyDescent="0.15">
      <c r="B16" s="65"/>
      <c r="C16" s="69"/>
      <c r="D16" s="38" t="s">
        <v>23</v>
      </c>
      <c r="E16" s="39">
        <v>4</v>
      </c>
      <c r="F16" s="44">
        <f>ROUND((PRODUCTO!$D$11/$E16)*F$7*PRODUCTO!$G$10,2)</f>
        <v>602.48</v>
      </c>
      <c r="G16" s="44">
        <f>ROUND((PRODUCTO!$D$11/$E16)*G$7*PRODUCTO!$G$10,2)</f>
        <v>593.54999999999995</v>
      </c>
      <c r="H16" s="44">
        <f>ROUND((PRODUCTO!$D$11/$E16)*H$7*PRODUCTO!$G$10,2)</f>
        <v>587.94000000000005</v>
      </c>
      <c r="I16" s="44">
        <f>ROUND((PRODUCTO!$D$11/$E16)*I$7*PRODUCTO!$G$10,2)</f>
        <v>587.28</v>
      </c>
      <c r="J16" s="44">
        <f>ROUND((PRODUCTO!$D$11/$E16)*J$7*PRODUCTO!$G$10,2)</f>
        <v>567.12</v>
      </c>
      <c r="K16" s="44">
        <f>ROUND((PRODUCTO!$D$11/$E16)*K$7*PRODUCTO!$G$10,2)</f>
        <v>526.32000000000005</v>
      </c>
      <c r="L16" s="44">
        <f>ROUND((PRODUCTO!$D$11/$E16)*L$7*PRODUCTO!$G$10,2)</f>
        <v>570.26</v>
      </c>
      <c r="M16" s="44">
        <f>ROUND((PRODUCTO!$D$11/$E16)*M$7*PRODUCTO!$G$10,2)</f>
        <v>707.38</v>
      </c>
      <c r="N16" s="44">
        <f>ROUND((PRODUCTO!$D$11/$E16)*N$7*PRODUCTO!$G$10,2)</f>
        <v>776.92</v>
      </c>
      <c r="O16" s="44">
        <f>ROUND((PRODUCTO!$D$11/$E16)*O$7*PRODUCTO!$G$10,2)</f>
        <v>838.05</v>
      </c>
      <c r="P16" s="44">
        <f>ROUND((PRODUCTO!$D$11/$E16)*P$7*PRODUCTO!$G$10,2)</f>
        <v>909.58</v>
      </c>
      <c r="Q16" s="44">
        <f>ROUND((PRODUCTO!$D$11/$E16)*Q$7*PRODUCTO!$G$10,2)</f>
        <v>943.28</v>
      </c>
      <c r="R16" s="44">
        <f>ROUND((PRODUCTO!$D$11/$E16)*R$7*PRODUCTO!$G$10,2)</f>
        <v>911.39</v>
      </c>
      <c r="S16" s="44">
        <f>ROUND((PRODUCTO!$D$11/$E16)*S$7*PRODUCTO!$G$10,2)</f>
        <v>854.4</v>
      </c>
      <c r="T16" s="44">
        <f>ROUND((PRODUCTO!$D$11/$E16)*T$7*PRODUCTO!$G$10,2)</f>
        <v>836.06</v>
      </c>
      <c r="U16" s="44">
        <f>ROUND((PRODUCTO!$D$11/$E16)*U$7*PRODUCTO!$G$10,2)</f>
        <v>804.35</v>
      </c>
      <c r="V16" s="44">
        <f>ROUND((PRODUCTO!$D$11/$E16)*V$7*PRODUCTO!$G$10,2)</f>
        <v>775.11</v>
      </c>
      <c r="W16" s="44">
        <f>ROUND((PRODUCTO!$D$11/$E16)*W$7*PRODUCTO!$G$10,2)</f>
        <v>741.74</v>
      </c>
      <c r="X16" s="44">
        <f>ROUND((PRODUCTO!$D$11/$E16)*X$7*PRODUCTO!$G$10,2)</f>
        <v>753.3</v>
      </c>
      <c r="Y16" s="44">
        <f>ROUND((PRODUCTO!$D$11/$E16)*Y$7*PRODUCTO!$G$10,2)</f>
        <v>717.29</v>
      </c>
      <c r="Z16" s="44">
        <f>ROUND((PRODUCTO!$D$11/$E16)*Z$7*PRODUCTO!$G$10,2)</f>
        <v>619</v>
      </c>
      <c r="AA16" s="44">
        <f>ROUND((PRODUCTO!$D$11/$E16)*AA$7*PRODUCTO!$G$10,2)</f>
        <v>474.45</v>
      </c>
      <c r="AB16" s="44">
        <f>ROUND((PRODUCTO!$D$11/$E16)*AB$7*PRODUCTO!$G$10,2)</f>
        <v>421.42</v>
      </c>
      <c r="AC16" s="44">
        <f>ROUND((PRODUCTO!$D$11/$E16)*AC$7*PRODUCTO!$G$10,2)</f>
        <v>401.1</v>
      </c>
      <c r="AD16" s="46">
        <f t="shared" si="27"/>
        <v>66079.08</v>
      </c>
    </row>
    <row r="17" spans="2:31" x14ac:dyDescent="0.15">
      <c r="B17" s="65"/>
      <c r="C17" s="69"/>
      <c r="D17" s="40" t="s">
        <v>24</v>
      </c>
      <c r="E17" s="41">
        <v>4</v>
      </c>
      <c r="F17" s="44">
        <f>ROUND((PRODUCTO!$E$11/$E17)*F$8*PRODUCTO!$G$10,2)</f>
        <v>395.91</v>
      </c>
      <c r="G17" s="44">
        <f>ROUND((PRODUCTO!$E$11/$E17)*G$8*PRODUCTO!$G$10,2)</f>
        <v>391.16</v>
      </c>
      <c r="H17" s="44">
        <f>ROUND((PRODUCTO!$E$11/$E17)*H$8*PRODUCTO!$G$10,2)</f>
        <v>381.27</v>
      </c>
      <c r="I17" s="44">
        <f>ROUND((PRODUCTO!$E$11/$E17)*I$8*PRODUCTO!$G$10,2)</f>
        <v>375.26</v>
      </c>
      <c r="J17" s="44">
        <f>ROUND((PRODUCTO!$E$11/$E17)*J$8*PRODUCTO!$G$10,2)</f>
        <v>372.14</v>
      </c>
      <c r="K17" s="44">
        <f>ROUND((PRODUCTO!$E$11/$E17)*K$8*PRODUCTO!$G$10,2)</f>
        <v>355.37</v>
      </c>
      <c r="L17" s="44">
        <f>ROUND((PRODUCTO!$E$11/$E17)*L$8*PRODUCTO!$G$10,2)</f>
        <v>356.87</v>
      </c>
      <c r="M17" s="44">
        <f>ROUND((PRODUCTO!$E$11/$E17)*M$8*PRODUCTO!$G$10,2)</f>
        <v>381.77</v>
      </c>
      <c r="N17" s="44">
        <f>ROUND((PRODUCTO!$E$11/$E17)*N$8*PRODUCTO!$G$10,2)</f>
        <v>414.93</v>
      </c>
      <c r="O17" s="44">
        <f>ROUND((PRODUCTO!$E$11/$E17)*O$8*PRODUCTO!$G$10,2)</f>
        <v>485.75</v>
      </c>
      <c r="P17" s="44">
        <f>ROUND((PRODUCTO!$E$11/$E17)*P$8*PRODUCTO!$G$10,2)</f>
        <v>624.77</v>
      </c>
      <c r="Q17" s="44">
        <f>ROUND((PRODUCTO!$E$11/$E17)*Q$8*PRODUCTO!$G$10,2)</f>
        <v>655.56</v>
      </c>
      <c r="R17" s="44">
        <f>ROUND((PRODUCTO!$E$11/$E17)*R$8*PRODUCTO!$G$10,2)</f>
        <v>654.67999999999995</v>
      </c>
      <c r="S17" s="44">
        <f>ROUND((PRODUCTO!$E$11/$E17)*S$8*PRODUCTO!$G$10,2)</f>
        <v>649.16999999999996</v>
      </c>
      <c r="T17" s="44">
        <f>ROUND((PRODUCTO!$E$11/$E17)*T$8*PRODUCTO!$G$10,2)</f>
        <v>642.04</v>
      </c>
      <c r="U17" s="44">
        <f>ROUND((PRODUCTO!$E$11/$E17)*U$8*PRODUCTO!$G$10,2)</f>
        <v>645.54999999999995</v>
      </c>
      <c r="V17" s="44">
        <f>ROUND((PRODUCTO!$E$11/$E17)*V$8*PRODUCTO!$G$10,2)</f>
        <v>658.56</v>
      </c>
      <c r="W17" s="44">
        <f>ROUND((PRODUCTO!$E$11/$E17)*W$8*PRODUCTO!$G$10,2)</f>
        <v>676.33</v>
      </c>
      <c r="X17" s="44">
        <f>ROUND((PRODUCTO!$E$11/$E17)*X$8*PRODUCTO!$G$10,2)</f>
        <v>700.6</v>
      </c>
      <c r="Y17" s="44">
        <f>ROUND((PRODUCTO!$E$11/$E17)*Y$8*PRODUCTO!$G$10,2)</f>
        <v>652.54999999999995</v>
      </c>
      <c r="Z17" s="44">
        <f>ROUND((PRODUCTO!$E$11/$E17)*Z$8*PRODUCTO!$G$10,2)</f>
        <v>543.30999999999995</v>
      </c>
      <c r="AA17" s="44">
        <f>ROUND((PRODUCTO!$E$11/$E17)*AA$8*PRODUCTO!$G$10,2)</f>
        <v>505.27</v>
      </c>
      <c r="AB17" s="44">
        <f>ROUND((PRODUCTO!$E$11/$E17)*AB$8*PRODUCTO!$G$10,2)</f>
        <v>495.51</v>
      </c>
      <c r="AC17" s="44">
        <f>ROUND((PRODUCTO!$E$11/$E17)*AC$8*PRODUCTO!$G$10,2)</f>
        <v>498.64</v>
      </c>
      <c r="AD17" s="46">
        <f t="shared" si="27"/>
        <v>50051.88</v>
      </c>
    </row>
    <row r="18" spans="2:31" ht="15" thickBot="1" x14ac:dyDescent="0.2">
      <c r="B18" s="66"/>
      <c r="C18" s="70"/>
      <c r="D18" s="42" t="s">
        <v>13</v>
      </c>
      <c r="E18" s="43">
        <f>SUM(E15:E17)</f>
        <v>28</v>
      </c>
      <c r="F18" s="47">
        <f t="shared" ref="F18" si="28">SUM(F15:F17)</f>
        <v>1632.5600000000002</v>
      </c>
      <c r="G18" s="47">
        <f t="shared" ref="G18" si="29">SUM(G15:G17)</f>
        <v>1614.28</v>
      </c>
      <c r="H18" s="47">
        <f t="shared" ref="H18" si="30">SUM(H15:H17)</f>
        <v>1594.6</v>
      </c>
      <c r="I18" s="47">
        <f t="shared" ref="I18" si="31">SUM(I15:I17)</f>
        <v>1590.4399999999998</v>
      </c>
      <c r="J18" s="47">
        <f t="shared" ref="J18" si="32">SUM(J15:J17)</f>
        <v>1538.9299999999998</v>
      </c>
      <c r="K18" s="47">
        <f t="shared" ref="K18" si="33">SUM(K15:K17)</f>
        <v>1464.0100000000002</v>
      </c>
      <c r="L18" s="47">
        <f t="shared" ref="L18" si="34">SUM(L15:L17)</f>
        <v>1590.7799999999997</v>
      </c>
      <c r="M18" s="47">
        <f t="shared" ref="M18" si="35">SUM(M15:M17)</f>
        <v>1956.46</v>
      </c>
      <c r="N18" s="47">
        <f t="shared" ref="N18" si="36">SUM(N15:N17)</f>
        <v>2146.7599999999998</v>
      </c>
      <c r="O18" s="47">
        <f t="shared" ref="O18" si="37">SUM(O15:O17)</f>
        <v>2335.38</v>
      </c>
      <c r="P18" s="47">
        <f t="shared" ref="P18" si="38">SUM(P15:P17)</f>
        <v>2631.45</v>
      </c>
      <c r="Q18" s="47">
        <f t="shared" ref="Q18" si="39">SUM(Q15:Q17)</f>
        <v>2729.6</v>
      </c>
      <c r="R18" s="47">
        <f t="shared" ref="R18" si="40">SUM(R15:R17)</f>
        <v>2657.73</v>
      </c>
      <c r="S18" s="47">
        <f t="shared" ref="S18" si="41">SUM(S15:S17)</f>
        <v>2574.9500000000003</v>
      </c>
      <c r="T18" s="47">
        <f t="shared" ref="T18" si="42">SUM(T15:T17)</f>
        <v>2592.9699999999998</v>
      </c>
      <c r="U18" s="47">
        <f t="shared" ref="U18" si="43">SUM(U15:U17)</f>
        <v>2576.4799999999996</v>
      </c>
      <c r="V18" s="47">
        <f t="shared" ref="V18" si="44">SUM(V15:V17)</f>
        <v>2549.79</v>
      </c>
      <c r="W18" s="47">
        <f t="shared" ref="W18" si="45">SUM(W15:W17)</f>
        <v>2505.5500000000002</v>
      </c>
      <c r="X18" s="47">
        <f t="shared" ref="X18" si="46">SUM(X15:X17)</f>
        <v>2499.56</v>
      </c>
      <c r="Y18" s="47">
        <f t="shared" ref="Y18" si="47">SUM(Y15:Y17)</f>
        <v>2345.87</v>
      </c>
      <c r="Z18" s="47">
        <f t="shared" ref="Z18" si="48">SUM(Z15:Z17)</f>
        <v>2019.37</v>
      </c>
      <c r="AA18" s="47">
        <f t="shared" ref="AA18" si="49">SUM(AA15:AA17)</f>
        <v>1677.87</v>
      </c>
      <c r="AB18" s="47">
        <f t="shared" ref="AB18" si="50">SUM(AB15:AB17)</f>
        <v>1571.59</v>
      </c>
      <c r="AC18" s="47">
        <f t="shared" ref="AC18" si="51">SUM(AC15:AC17)</f>
        <v>1544.7799999999997</v>
      </c>
      <c r="AD18" s="48">
        <f t="shared" ref="AD18" si="52">+SUM(AD15:AD17)</f>
        <v>534311.36</v>
      </c>
      <c r="AE18" s="25">
        <f t="shared" ref="AE18" si="53">+AD18-C15</f>
        <v>0.35999999998603016</v>
      </c>
    </row>
    <row r="19" spans="2:31" x14ac:dyDescent="0.15">
      <c r="B19" s="65">
        <v>44621</v>
      </c>
      <c r="C19" s="68">
        <f>+PRODUCTO!K12</f>
        <v>606806</v>
      </c>
      <c r="D19" s="36" t="s">
        <v>22</v>
      </c>
      <c r="E19" s="37">
        <v>22</v>
      </c>
      <c r="F19" s="44">
        <f>ROUND((PRODUCTO!$C$12/$E19)*F$6*PRODUCTO!$G$10,2)</f>
        <v>653.74</v>
      </c>
      <c r="G19" s="44">
        <f>ROUND((PRODUCTO!$C$12/$E19)*G$6*PRODUCTO!$G$10,2)</f>
        <v>649</v>
      </c>
      <c r="H19" s="44">
        <f>ROUND((PRODUCTO!$C$12/$E19)*H$6*PRODUCTO!$G$10,2)</f>
        <v>644.69000000000005</v>
      </c>
      <c r="I19" s="44">
        <f>ROUND((PRODUCTO!$C$12/$E19)*I$6*PRODUCTO!$G$10,2)</f>
        <v>647.27</v>
      </c>
      <c r="J19" s="44">
        <f>ROUND((PRODUCTO!$C$12/$E19)*J$6*PRODUCTO!$G$10,2)</f>
        <v>618.16999999999996</v>
      </c>
      <c r="K19" s="44">
        <f>ROUND((PRODUCTO!$C$12/$E19)*K$6*PRODUCTO!$G$10,2)</f>
        <v>600.28</v>
      </c>
      <c r="L19" s="44">
        <f>ROUND((PRODUCTO!$C$12/$E19)*L$6*PRODUCTO!$G$10,2)</f>
        <v>684.13</v>
      </c>
      <c r="M19" s="44">
        <f>ROUND((PRODUCTO!$C$12/$E19)*M$6*PRODUCTO!$G$10,2)</f>
        <v>894.07</v>
      </c>
      <c r="N19" s="44">
        <f>ROUND((PRODUCTO!$C$12/$E19)*N$6*PRODUCTO!$G$10,2)</f>
        <v>984.38</v>
      </c>
      <c r="O19" s="44">
        <f>ROUND((PRODUCTO!$C$12/$E19)*O$6*PRODUCTO!$G$10,2)</f>
        <v>1042.79</v>
      </c>
      <c r="P19" s="44">
        <f>ROUND((PRODUCTO!$C$12/$E19)*P$6*PRODUCTO!$G$10,2)</f>
        <v>1130.95</v>
      </c>
      <c r="Q19" s="44">
        <f>ROUND((PRODUCTO!$C$12/$E19)*Q$6*PRODUCTO!$G$10,2)</f>
        <v>1165.6500000000001</v>
      </c>
      <c r="R19" s="44">
        <f>ROUND((PRODUCTO!$C$12/$E19)*R$6*PRODUCTO!$G$10,2)</f>
        <v>1125.3399999999999</v>
      </c>
      <c r="S19" s="44">
        <f>ROUND((PRODUCTO!$C$12/$E19)*S$6*PRODUCTO!$G$10,2)</f>
        <v>1104.44</v>
      </c>
      <c r="T19" s="44">
        <f>ROUND((PRODUCTO!$C$12/$E19)*T$6*PRODUCTO!$G$10,2)</f>
        <v>1149.27</v>
      </c>
      <c r="U19" s="44">
        <f>ROUND((PRODUCTO!$C$12/$E19)*U$6*PRODUCTO!$G$10,2)</f>
        <v>1161.3399999999999</v>
      </c>
      <c r="V19" s="44">
        <f>ROUND((PRODUCTO!$C$12/$E19)*V$6*PRODUCTO!$G$10,2)</f>
        <v>1150.56</v>
      </c>
      <c r="W19" s="44">
        <f>ROUND((PRODUCTO!$C$12/$E19)*W$6*PRODUCTO!$G$10,2)</f>
        <v>1121.03</v>
      </c>
      <c r="X19" s="44">
        <f>ROUND((PRODUCTO!$C$12/$E19)*X$6*PRODUCTO!$G$10,2)</f>
        <v>1077.92</v>
      </c>
      <c r="Y19" s="44">
        <f>ROUND((PRODUCTO!$C$12/$E19)*Y$6*PRODUCTO!$G$10,2)</f>
        <v>1006.15</v>
      </c>
      <c r="Z19" s="44">
        <f>ROUND((PRODUCTO!$C$12/$E19)*Z$6*PRODUCTO!$G$10,2)</f>
        <v>883.51</v>
      </c>
      <c r="AA19" s="44">
        <f>ROUND((PRODUCTO!$C$12/$E19)*AA$6*PRODUCTO!$G$10,2)</f>
        <v>719.69</v>
      </c>
      <c r="AB19" s="44">
        <f>ROUND((PRODUCTO!$C$12/$E19)*AB$6*PRODUCTO!$G$10,2)</f>
        <v>674.86</v>
      </c>
      <c r="AC19" s="44">
        <f>ROUND((PRODUCTO!$C$12/$E19)*AC$6*PRODUCTO!$G$10,2)</f>
        <v>664.95</v>
      </c>
      <c r="AD19" s="45">
        <f t="shared" ref="AD19:AD21" si="54">+SUM(F19:AC19)*E19</f>
        <v>474191.9599999999</v>
      </c>
    </row>
    <row r="20" spans="2:31" x14ac:dyDescent="0.15">
      <c r="B20" s="65"/>
      <c r="C20" s="69"/>
      <c r="D20" s="38" t="s">
        <v>23</v>
      </c>
      <c r="E20" s="39">
        <v>4</v>
      </c>
      <c r="F20" s="44">
        <f>ROUND((PRODUCTO!$D$12/$E20)*F$7*PRODUCTO!$G$10,2)</f>
        <v>621.07000000000005</v>
      </c>
      <c r="G20" s="44">
        <f>ROUND((PRODUCTO!$D$12/$E20)*G$7*PRODUCTO!$G$10,2)</f>
        <v>611.87</v>
      </c>
      <c r="H20" s="44">
        <f>ROUND((PRODUCTO!$D$12/$E20)*H$7*PRODUCTO!$G$10,2)</f>
        <v>606.08000000000004</v>
      </c>
      <c r="I20" s="44">
        <f>ROUND((PRODUCTO!$D$12/$E20)*I$7*PRODUCTO!$G$10,2)</f>
        <v>605.4</v>
      </c>
      <c r="J20" s="44">
        <f>ROUND((PRODUCTO!$D$12/$E20)*J$7*PRODUCTO!$G$10,2)</f>
        <v>584.62</v>
      </c>
      <c r="K20" s="44">
        <f>ROUND((PRODUCTO!$D$12/$E20)*K$7*PRODUCTO!$G$10,2)</f>
        <v>542.55999999999995</v>
      </c>
      <c r="L20" s="44">
        <f>ROUND((PRODUCTO!$D$12/$E20)*L$7*PRODUCTO!$G$10,2)</f>
        <v>587.86</v>
      </c>
      <c r="M20" s="44">
        <f>ROUND((PRODUCTO!$D$12/$E20)*M$7*PRODUCTO!$G$10,2)</f>
        <v>729.2</v>
      </c>
      <c r="N20" s="44">
        <f>ROUND((PRODUCTO!$D$12/$E20)*N$7*PRODUCTO!$G$10,2)</f>
        <v>800.9</v>
      </c>
      <c r="O20" s="44">
        <f>ROUND((PRODUCTO!$D$12/$E20)*O$7*PRODUCTO!$G$10,2)</f>
        <v>863.91</v>
      </c>
      <c r="P20" s="44">
        <f>ROUND((PRODUCTO!$D$12/$E20)*P$7*PRODUCTO!$G$10,2)</f>
        <v>937.64</v>
      </c>
      <c r="Q20" s="44">
        <f>ROUND((PRODUCTO!$D$12/$E20)*Q$7*PRODUCTO!$G$10,2)</f>
        <v>972.38</v>
      </c>
      <c r="R20" s="44">
        <f>ROUND((PRODUCTO!$D$12/$E20)*R$7*PRODUCTO!$G$10,2)</f>
        <v>939.52</v>
      </c>
      <c r="S20" s="44">
        <f>ROUND((PRODUCTO!$D$12/$E20)*S$7*PRODUCTO!$G$10,2)</f>
        <v>880.77</v>
      </c>
      <c r="T20" s="44">
        <f>ROUND((PRODUCTO!$D$12/$E20)*T$7*PRODUCTO!$G$10,2)</f>
        <v>861.86</v>
      </c>
      <c r="U20" s="44">
        <f>ROUND((PRODUCTO!$D$12/$E20)*U$7*PRODUCTO!$G$10,2)</f>
        <v>829.17</v>
      </c>
      <c r="V20" s="44">
        <f>ROUND((PRODUCTO!$D$12/$E20)*V$7*PRODUCTO!$G$10,2)</f>
        <v>799.02</v>
      </c>
      <c r="W20" s="44">
        <f>ROUND((PRODUCTO!$D$12/$E20)*W$7*PRODUCTO!$G$10,2)</f>
        <v>764.62</v>
      </c>
      <c r="X20" s="44">
        <f>ROUND((PRODUCTO!$D$12/$E20)*X$7*PRODUCTO!$G$10,2)</f>
        <v>776.55</v>
      </c>
      <c r="Y20" s="44">
        <f>ROUND((PRODUCTO!$D$12/$E20)*Y$7*PRODUCTO!$G$10,2)</f>
        <v>739.42</v>
      </c>
      <c r="Z20" s="44">
        <f>ROUND((PRODUCTO!$D$12/$E20)*Z$7*PRODUCTO!$G$10,2)</f>
        <v>638.1</v>
      </c>
      <c r="AA20" s="44">
        <f>ROUND((PRODUCTO!$D$12/$E20)*AA$7*PRODUCTO!$G$10,2)</f>
        <v>489.09</v>
      </c>
      <c r="AB20" s="44">
        <f>ROUND((PRODUCTO!$D$12/$E20)*AB$7*PRODUCTO!$G$10,2)</f>
        <v>434.42</v>
      </c>
      <c r="AC20" s="44">
        <f>ROUND((PRODUCTO!$D$12/$E20)*AC$7*PRODUCTO!$G$10,2)</f>
        <v>413.48</v>
      </c>
      <c r="AD20" s="46">
        <f t="shared" si="54"/>
        <v>68118.040000000008</v>
      </c>
    </row>
    <row r="21" spans="2:31" x14ac:dyDescent="0.15">
      <c r="B21" s="65"/>
      <c r="C21" s="69"/>
      <c r="D21" s="40" t="s">
        <v>24</v>
      </c>
      <c r="E21" s="41">
        <v>5</v>
      </c>
      <c r="F21" s="44">
        <f>ROUND((PRODUCTO!$E$12/$E21)*F$8*PRODUCTO!$G$10,2)</f>
        <v>408.13</v>
      </c>
      <c r="G21" s="44">
        <f>ROUND((PRODUCTO!$E$12/$E21)*G$8*PRODUCTO!$G$10,2)</f>
        <v>403.23</v>
      </c>
      <c r="H21" s="44">
        <f>ROUND((PRODUCTO!$E$12/$E21)*H$8*PRODUCTO!$G$10,2)</f>
        <v>393.04</v>
      </c>
      <c r="I21" s="44">
        <f>ROUND((PRODUCTO!$E$12/$E21)*I$8*PRODUCTO!$G$10,2)</f>
        <v>386.85</v>
      </c>
      <c r="J21" s="44">
        <f>ROUND((PRODUCTO!$E$12/$E21)*J$8*PRODUCTO!$G$10,2)</f>
        <v>383.62</v>
      </c>
      <c r="K21" s="44">
        <f>ROUND((PRODUCTO!$E$12/$E21)*K$8*PRODUCTO!$G$10,2)</f>
        <v>366.34</v>
      </c>
      <c r="L21" s="44">
        <f>ROUND((PRODUCTO!$E$12/$E21)*L$8*PRODUCTO!$G$10,2)</f>
        <v>367.89</v>
      </c>
      <c r="M21" s="44">
        <f>ROUND((PRODUCTO!$E$12/$E21)*M$8*PRODUCTO!$G$10,2)</f>
        <v>393.55</v>
      </c>
      <c r="N21" s="44">
        <f>ROUND((PRODUCTO!$E$12/$E21)*N$8*PRODUCTO!$G$10,2)</f>
        <v>427.74</v>
      </c>
      <c r="O21" s="44">
        <f>ROUND((PRODUCTO!$E$12/$E21)*O$8*PRODUCTO!$G$10,2)</f>
        <v>500.75</v>
      </c>
      <c r="P21" s="44">
        <f>ROUND((PRODUCTO!$E$12/$E21)*P$8*PRODUCTO!$G$10,2)</f>
        <v>644.05999999999995</v>
      </c>
      <c r="Q21" s="44">
        <f>ROUND((PRODUCTO!$E$12/$E21)*Q$8*PRODUCTO!$G$10,2)</f>
        <v>675.79</v>
      </c>
      <c r="R21" s="44">
        <f>ROUND((PRODUCTO!$E$12/$E21)*R$8*PRODUCTO!$G$10,2)</f>
        <v>674.89</v>
      </c>
      <c r="S21" s="44">
        <f>ROUND((PRODUCTO!$E$12/$E21)*S$8*PRODUCTO!$G$10,2)</f>
        <v>669.21</v>
      </c>
      <c r="T21" s="44">
        <f>ROUND((PRODUCTO!$E$12/$E21)*T$8*PRODUCTO!$G$10,2)</f>
        <v>661.86</v>
      </c>
      <c r="U21" s="44">
        <f>ROUND((PRODUCTO!$E$12/$E21)*U$8*PRODUCTO!$G$10,2)</f>
        <v>665.47</v>
      </c>
      <c r="V21" s="44">
        <f>ROUND((PRODUCTO!$E$12/$E21)*V$8*PRODUCTO!$G$10,2)</f>
        <v>678.88</v>
      </c>
      <c r="W21" s="44">
        <f>ROUND((PRODUCTO!$E$12/$E21)*W$8*PRODUCTO!$G$10,2)</f>
        <v>697.2</v>
      </c>
      <c r="X21" s="44">
        <f>ROUND((PRODUCTO!$E$12/$E21)*X$8*PRODUCTO!$G$10,2)</f>
        <v>722.23</v>
      </c>
      <c r="Y21" s="44">
        <f>ROUND((PRODUCTO!$E$12/$E21)*Y$8*PRODUCTO!$G$10,2)</f>
        <v>672.69</v>
      </c>
      <c r="Z21" s="44">
        <f>ROUND((PRODUCTO!$E$12/$E21)*Z$8*PRODUCTO!$G$10,2)</f>
        <v>560.08000000000004</v>
      </c>
      <c r="AA21" s="44">
        <f>ROUND((PRODUCTO!$E$12/$E21)*AA$8*PRODUCTO!$G$10,2)</f>
        <v>520.87</v>
      </c>
      <c r="AB21" s="44">
        <f>ROUND((PRODUCTO!$E$12/$E21)*AB$8*PRODUCTO!$G$10,2)</f>
        <v>510.81</v>
      </c>
      <c r="AC21" s="44">
        <f>ROUND((PRODUCTO!$E$12/$E21)*AC$8*PRODUCTO!$G$10,2)</f>
        <v>514.03</v>
      </c>
      <c r="AD21" s="46">
        <f t="shared" si="54"/>
        <v>64496.050000000017</v>
      </c>
    </row>
    <row r="22" spans="2:31" ht="15" thickBot="1" x14ac:dyDescent="0.2">
      <c r="B22" s="66"/>
      <c r="C22" s="70"/>
      <c r="D22" s="42" t="s">
        <v>13</v>
      </c>
      <c r="E22" s="43">
        <f>SUM(E19:E21)</f>
        <v>31</v>
      </c>
      <c r="F22" s="47">
        <f t="shared" ref="F22" si="55">SUM(F19:F21)</f>
        <v>1682.94</v>
      </c>
      <c r="G22" s="47">
        <f t="shared" ref="G22" si="56">SUM(G19:G21)</f>
        <v>1664.1</v>
      </c>
      <c r="H22" s="47">
        <f t="shared" ref="H22" si="57">SUM(H19:H21)</f>
        <v>1643.81</v>
      </c>
      <c r="I22" s="47">
        <f t="shared" ref="I22" si="58">SUM(I19:I21)</f>
        <v>1639.52</v>
      </c>
      <c r="J22" s="47">
        <f t="shared" ref="J22" si="59">SUM(J19:J21)</f>
        <v>1586.4099999999999</v>
      </c>
      <c r="K22" s="47">
        <f t="shared" ref="K22" si="60">SUM(K19:K21)</f>
        <v>1509.1799999999998</v>
      </c>
      <c r="L22" s="47">
        <f t="shared" ref="L22" si="61">SUM(L19:L21)</f>
        <v>1639.88</v>
      </c>
      <c r="M22" s="47">
        <f t="shared" ref="M22" si="62">SUM(M19:M21)</f>
        <v>2016.82</v>
      </c>
      <c r="N22" s="47">
        <f t="shared" ref="N22" si="63">SUM(N19:N21)</f>
        <v>2213.02</v>
      </c>
      <c r="O22" s="47">
        <f t="shared" ref="O22" si="64">SUM(O19:O21)</f>
        <v>2407.4499999999998</v>
      </c>
      <c r="P22" s="47">
        <f t="shared" ref="P22" si="65">SUM(P19:P21)</f>
        <v>2712.65</v>
      </c>
      <c r="Q22" s="47">
        <f t="shared" ref="Q22" si="66">SUM(Q19:Q21)</f>
        <v>2813.82</v>
      </c>
      <c r="R22" s="47">
        <f t="shared" ref="R22" si="67">SUM(R19:R21)</f>
        <v>2739.7499999999995</v>
      </c>
      <c r="S22" s="47">
        <f t="shared" ref="S22" si="68">SUM(S19:S21)</f>
        <v>2654.42</v>
      </c>
      <c r="T22" s="47">
        <f t="shared" ref="T22" si="69">SUM(T19:T21)</f>
        <v>2672.9900000000002</v>
      </c>
      <c r="U22" s="47">
        <f t="shared" ref="U22" si="70">SUM(U19:U21)</f>
        <v>2655.9799999999996</v>
      </c>
      <c r="V22" s="47">
        <f t="shared" ref="V22" si="71">SUM(V19:V21)</f>
        <v>2628.46</v>
      </c>
      <c r="W22" s="47">
        <f t="shared" ref="W22" si="72">SUM(W19:W21)</f>
        <v>2582.8500000000004</v>
      </c>
      <c r="X22" s="47">
        <f t="shared" ref="X22" si="73">SUM(X19:X21)</f>
        <v>2576.6999999999998</v>
      </c>
      <c r="Y22" s="47">
        <f t="shared" ref="Y22" si="74">SUM(Y19:Y21)</f>
        <v>2418.2600000000002</v>
      </c>
      <c r="Z22" s="47">
        <f t="shared" ref="Z22" si="75">SUM(Z19:Z21)</f>
        <v>2081.69</v>
      </c>
      <c r="AA22" s="47">
        <f t="shared" ref="AA22" si="76">SUM(AA19:AA21)</f>
        <v>1729.65</v>
      </c>
      <c r="AB22" s="47">
        <f t="shared" ref="AB22" si="77">SUM(AB19:AB21)</f>
        <v>1620.09</v>
      </c>
      <c r="AC22" s="47">
        <f t="shared" ref="AC22" si="78">SUM(AC19:AC21)</f>
        <v>1592.46</v>
      </c>
      <c r="AD22" s="48">
        <f t="shared" ref="AD22" si="79">+SUM(AD19:AD21)</f>
        <v>606806.04999999993</v>
      </c>
      <c r="AE22" s="25">
        <f t="shared" ref="AE22" si="80">+AD22-C19</f>
        <v>4.9999999930150807E-2</v>
      </c>
    </row>
    <row r="23" spans="2:31" x14ac:dyDescent="0.15">
      <c r="B23" s="65">
        <v>44652</v>
      </c>
      <c r="C23" s="68">
        <f>+PRODUCTO!K13</f>
        <v>632037</v>
      </c>
      <c r="D23" s="36" t="s">
        <v>22</v>
      </c>
      <c r="E23" s="37">
        <v>19</v>
      </c>
      <c r="F23" s="44">
        <f>ROUND((PRODUCTO!$C$13/$E23)*F$6*PRODUCTO!$G$10,2)</f>
        <v>722.26</v>
      </c>
      <c r="G23" s="44">
        <f>ROUND((PRODUCTO!$C$13/$E23)*G$6*PRODUCTO!$G$10,2)</f>
        <v>717.02</v>
      </c>
      <c r="H23" s="44">
        <f>ROUND((PRODUCTO!$C$13/$E23)*H$6*PRODUCTO!$G$10,2)</f>
        <v>712.26</v>
      </c>
      <c r="I23" s="44">
        <f>ROUND((PRODUCTO!$C$13/$E23)*I$6*PRODUCTO!$G$10,2)</f>
        <v>715.12</v>
      </c>
      <c r="J23" s="44">
        <f>ROUND((PRODUCTO!$C$13/$E23)*J$6*PRODUCTO!$G$10,2)</f>
        <v>682.97</v>
      </c>
      <c r="K23" s="44">
        <f>ROUND((PRODUCTO!$C$13/$E23)*K$6*PRODUCTO!$G$10,2)</f>
        <v>663.21</v>
      </c>
      <c r="L23" s="44">
        <f>ROUND((PRODUCTO!$C$13/$E23)*L$6*PRODUCTO!$G$10,2)</f>
        <v>755.84</v>
      </c>
      <c r="M23" s="44">
        <f>ROUND((PRODUCTO!$C$13/$E23)*M$6*PRODUCTO!$G$10,2)</f>
        <v>987.78</v>
      </c>
      <c r="N23" s="44">
        <f>ROUND((PRODUCTO!$C$13/$E23)*N$6*PRODUCTO!$G$10,2)</f>
        <v>1087.56</v>
      </c>
      <c r="O23" s="44">
        <f>ROUND((PRODUCTO!$C$13/$E23)*O$6*PRODUCTO!$G$10,2)</f>
        <v>1152.0999999999999</v>
      </c>
      <c r="P23" s="44">
        <f>ROUND((PRODUCTO!$C$13/$E23)*P$6*PRODUCTO!$G$10,2)</f>
        <v>1249.49</v>
      </c>
      <c r="Q23" s="44">
        <f>ROUND((PRODUCTO!$C$13/$E23)*Q$6*PRODUCTO!$G$10,2)</f>
        <v>1287.83</v>
      </c>
      <c r="R23" s="44">
        <f>ROUND((PRODUCTO!$C$13/$E23)*R$6*PRODUCTO!$G$10,2)</f>
        <v>1243.3</v>
      </c>
      <c r="S23" s="44">
        <f>ROUND((PRODUCTO!$C$13/$E23)*S$6*PRODUCTO!$G$10,2)</f>
        <v>1220.2</v>
      </c>
      <c r="T23" s="44">
        <f>ROUND((PRODUCTO!$C$13/$E23)*T$6*PRODUCTO!$G$10,2)</f>
        <v>1269.73</v>
      </c>
      <c r="U23" s="44">
        <f>ROUND((PRODUCTO!$C$13/$E23)*U$6*PRODUCTO!$G$10,2)</f>
        <v>1283.07</v>
      </c>
      <c r="V23" s="44">
        <f>ROUND((PRODUCTO!$C$13/$E23)*V$6*PRODUCTO!$G$10,2)</f>
        <v>1271.1600000000001</v>
      </c>
      <c r="W23" s="44">
        <f>ROUND((PRODUCTO!$C$13/$E23)*W$6*PRODUCTO!$G$10,2)</f>
        <v>1238.54</v>
      </c>
      <c r="X23" s="44">
        <f>ROUND((PRODUCTO!$C$13/$E23)*X$6*PRODUCTO!$G$10,2)</f>
        <v>1190.9100000000001</v>
      </c>
      <c r="Y23" s="44">
        <f>ROUND((PRODUCTO!$C$13/$E23)*Y$6*PRODUCTO!$G$10,2)</f>
        <v>1111.6099999999999</v>
      </c>
      <c r="Z23" s="44">
        <f>ROUND((PRODUCTO!$C$13/$E23)*Z$6*PRODUCTO!$G$10,2)</f>
        <v>976.11</v>
      </c>
      <c r="AA23" s="44">
        <f>ROUND((PRODUCTO!$C$13/$E23)*AA$6*PRODUCTO!$G$10,2)</f>
        <v>795.13</v>
      </c>
      <c r="AB23" s="44">
        <f>ROUND((PRODUCTO!$C$13/$E23)*AB$6*PRODUCTO!$G$10,2)</f>
        <v>745.6</v>
      </c>
      <c r="AC23" s="44">
        <f>ROUND((PRODUCTO!$C$13/$E23)*AC$6*PRODUCTO!$G$10,2)</f>
        <v>734.65</v>
      </c>
      <c r="AD23" s="45">
        <f t="shared" ref="AD23:AD25" si="81">+SUM(F23:AC23)*E23</f>
        <v>452455.5500000001</v>
      </c>
    </row>
    <row r="24" spans="2:31" x14ac:dyDescent="0.15">
      <c r="B24" s="65"/>
      <c r="C24" s="69"/>
      <c r="D24" s="38" t="s">
        <v>23</v>
      </c>
      <c r="E24" s="39">
        <v>5</v>
      </c>
      <c r="F24" s="44">
        <f>ROUND((PRODUCTO!$D$13/$E24)*F$7*PRODUCTO!$G$10,2)</f>
        <v>686.17</v>
      </c>
      <c r="G24" s="44">
        <f>ROUND((PRODUCTO!$D$13/$E24)*G$7*PRODUCTO!$G$10,2)</f>
        <v>676.01</v>
      </c>
      <c r="H24" s="44">
        <f>ROUND((PRODUCTO!$D$13/$E24)*H$7*PRODUCTO!$G$10,2)</f>
        <v>669.61</v>
      </c>
      <c r="I24" s="44">
        <f>ROUND((PRODUCTO!$D$13/$E24)*I$7*PRODUCTO!$G$10,2)</f>
        <v>668.86</v>
      </c>
      <c r="J24" s="44">
        <f>ROUND((PRODUCTO!$D$13/$E24)*J$7*PRODUCTO!$G$10,2)</f>
        <v>645.91</v>
      </c>
      <c r="K24" s="44">
        <f>ROUND((PRODUCTO!$D$13/$E24)*K$7*PRODUCTO!$G$10,2)</f>
        <v>599.42999999999995</v>
      </c>
      <c r="L24" s="44">
        <f>ROUND((PRODUCTO!$D$13/$E24)*L$7*PRODUCTO!$G$10,2)</f>
        <v>649.48</v>
      </c>
      <c r="M24" s="44">
        <f>ROUND((PRODUCTO!$D$13/$E24)*M$7*PRODUCTO!$G$10,2)</f>
        <v>805.64</v>
      </c>
      <c r="N24" s="44">
        <f>ROUND((PRODUCTO!$D$13/$E24)*N$7*PRODUCTO!$G$10,2)</f>
        <v>884.85</v>
      </c>
      <c r="O24" s="44">
        <f>ROUND((PRODUCTO!$D$13/$E24)*O$7*PRODUCTO!$G$10,2)</f>
        <v>954.46</v>
      </c>
      <c r="P24" s="44">
        <f>ROUND((PRODUCTO!$D$13/$E24)*P$7*PRODUCTO!$G$10,2)</f>
        <v>1035.93</v>
      </c>
      <c r="Q24" s="44">
        <f>ROUND((PRODUCTO!$D$13/$E24)*Q$7*PRODUCTO!$G$10,2)</f>
        <v>1074.31</v>
      </c>
      <c r="R24" s="44">
        <f>ROUND((PRODUCTO!$D$13/$E24)*R$7*PRODUCTO!$G$10,2)</f>
        <v>1038</v>
      </c>
      <c r="S24" s="44">
        <f>ROUND((PRODUCTO!$D$13/$E24)*S$7*PRODUCTO!$G$10,2)</f>
        <v>973.09</v>
      </c>
      <c r="T24" s="44">
        <f>ROUND((PRODUCTO!$D$13/$E24)*T$7*PRODUCTO!$G$10,2)</f>
        <v>952.21</v>
      </c>
      <c r="U24" s="44">
        <f>ROUND((PRODUCTO!$D$13/$E24)*U$7*PRODUCTO!$G$10,2)</f>
        <v>916.08</v>
      </c>
      <c r="V24" s="44">
        <f>ROUND((PRODUCTO!$D$13/$E24)*V$7*PRODUCTO!$G$10,2)</f>
        <v>882.78</v>
      </c>
      <c r="W24" s="44">
        <f>ROUND((PRODUCTO!$D$13/$E24)*W$7*PRODUCTO!$G$10,2)</f>
        <v>844.78</v>
      </c>
      <c r="X24" s="44">
        <f>ROUND((PRODUCTO!$D$13/$E24)*X$7*PRODUCTO!$G$10,2)</f>
        <v>857.95</v>
      </c>
      <c r="Y24" s="44">
        <f>ROUND((PRODUCTO!$D$13/$E24)*Y$7*PRODUCTO!$G$10,2)</f>
        <v>816.93</v>
      </c>
      <c r="Z24" s="44">
        <f>ROUND((PRODUCTO!$D$13/$E24)*Z$7*PRODUCTO!$G$10,2)</f>
        <v>704.98</v>
      </c>
      <c r="AA24" s="44">
        <f>ROUND((PRODUCTO!$D$13/$E24)*AA$7*PRODUCTO!$G$10,2)</f>
        <v>540.36</v>
      </c>
      <c r="AB24" s="44">
        <f>ROUND((PRODUCTO!$D$13/$E24)*AB$7*PRODUCTO!$G$10,2)</f>
        <v>479.96</v>
      </c>
      <c r="AC24" s="44">
        <f>ROUND((PRODUCTO!$D$13/$E24)*AC$7*PRODUCTO!$G$10,2)</f>
        <v>456.82</v>
      </c>
      <c r="AD24" s="46">
        <f t="shared" si="81"/>
        <v>94073</v>
      </c>
    </row>
    <row r="25" spans="2:31" x14ac:dyDescent="0.15">
      <c r="B25" s="65"/>
      <c r="C25" s="69"/>
      <c r="D25" s="40" t="s">
        <v>24</v>
      </c>
      <c r="E25" s="41">
        <v>6</v>
      </c>
      <c r="F25" s="44">
        <f>ROUND((PRODUCTO!$E$13/$E25)*F$8*PRODUCTO!$G$10,2)</f>
        <v>450.91</v>
      </c>
      <c r="G25" s="44">
        <f>ROUND((PRODUCTO!$E$13/$E25)*G$8*PRODUCTO!$G$10,2)</f>
        <v>445.5</v>
      </c>
      <c r="H25" s="44">
        <f>ROUND((PRODUCTO!$E$13/$E25)*H$8*PRODUCTO!$G$10,2)</f>
        <v>434.24</v>
      </c>
      <c r="I25" s="44">
        <f>ROUND((PRODUCTO!$E$13/$E25)*I$8*PRODUCTO!$G$10,2)</f>
        <v>427.4</v>
      </c>
      <c r="J25" s="44">
        <f>ROUND((PRODUCTO!$E$13/$E25)*J$8*PRODUCTO!$G$10,2)</f>
        <v>423.83</v>
      </c>
      <c r="K25" s="44">
        <f>ROUND((PRODUCTO!$E$13/$E25)*K$8*PRODUCTO!$G$10,2)</f>
        <v>404.74</v>
      </c>
      <c r="L25" s="44">
        <f>ROUND((PRODUCTO!$E$13/$E25)*L$8*PRODUCTO!$G$10,2)</f>
        <v>406.45</v>
      </c>
      <c r="M25" s="44">
        <f>ROUND((PRODUCTO!$E$13/$E25)*M$8*PRODUCTO!$G$10,2)</f>
        <v>434.81</v>
      </c>
      <c r="N25" s="44">
        <f>ROUND((PRODUCTO!$E$13/$E25)*N$8*PRODUCTO!$G$10,2)</f>
        <v>472.57</v>
      </c>
      <c r="O25" s="44">
        <f>ROUND((PRODUCTO!$E$13/$E25)*O$8*PRODUCTO!$G$10,2)</f>
        <v>553.24</v>
      </c>
      <c r="P25" s="44">
        <f>ROUND((PRODUCTO!$E$13/$E25)*P$8*PRODUCTO!$G$10,2)</f>
        <v>711.57</v>
      </c>
      <c r="Q25" s="44">
        <f>ROUND((PRODUCTO!$E$13/$E25)*Q$8*PRODUCTO!$G$10,2)</f>
        <v>746.63</v>
      </c>
      <c r="R25" s="44">
        <f>ROUND((PRODUCTO!$E$13/$E25)*R$8*PRODUCTO!$G$10,2)</f>
        <v>745.63</v>
      </c>
      <c r="S25" s="44">
        <f>ROUND((PRODUCTO!$E$13/$E25)*S$8*PRODUCTO!$G$10,2)</f>
        <v>739.36</v>
      </c>
      <c r="T25" s="44">
        <f>ROUND((PRODUCTO!$E$13/$E25)*T$8*PRODUCTO!$G$10,2)</f>
        <v>731.24</v>
      </c>
      <c r="U25" s="44">
        <f>ROUND((PRODUCTO!$E$13/$E25)*U$8*PRODUCTO!$G$10,2)</f>
        <v>735.23</v>
      </c>
      <c r="V25" s="44">
        <f>ROUND((PRODUCTO!$E$13/$E25)*V$8*PRODUCTO!$G$10,2)</f>
        <v>750.05</v>
      </c>
      <c r="W25" s="44">
        <f>ROUND((PRODUCTO!$E$13/$E25)*W$8*PRODUCTO!$G$10,2)</f>
        <v>770.28</v>
      </c>
      <c r="X25" s="44">
        <f>ROUND((PRODUCTO!$E$13/$E25)*X$8*PRODUCTO!$G$10,2)</f>
        <v>797.93</v>
      </c>
      <c r="Y25" s="44">
        <f>ROUND((PRODUCTO!$E$13/$E25)*Y$8*PRODUCTO!$G$10,2)</f>
        <v>743.21</v>
      </c>
      <c r="Z25" s="44">
        <f>ROUND((PRODUCTO!$E$13/$E25)*Z$8*PRODUCTO!$G$10,2)</f>
        <v>618.79</v>
      </c>
      <c r="AA25" s="44">
        <f>ROUND((PRODUCTO!$E$13/$E25)*AA$8*PRODUCTO!$G$10,2)</f>
        <v>575.47</v>
      </c>
      <c r="AB25" s="44">
        <f>ROUND((PRODUCTO!$E$13/$E25)*AB$8*PRODUCTO!$G$10,2)</f>
        <v>564.35</v>
      </c>
      <c r="AC25" s="44">
        <f>ROUND((PRODUCTO!$E$13/$E25)*AC$8*PRODUCTO!$G$10,2)</f>
        <v>567.91999999999996</v>
      </c>
      <c r="AD25" s="46">
        <f t="shared" si="81"/>
        <v>85508.1</v>
      </c>
    </row>
    <row r="26" spans="2:31" ht="15" thickBot="1" x14ac:dyDescent="0.2">
      <c r="B26" s="66"/>
      <c r="C26" s="70"/>
      <c r="D26" s="42" t="s">
        <v>13</v>
      </c>
      <c r="E26" s="43">
        <f>SUM(E23:E25)</f>
        <v>30</v>
      </c>
      <c r="F26" s="47">
        <f t="shared" ref="F26" si="82">SUM(F23:F25)</f>
        <v>1859.34</v>
      </c>
      <c r="G26" s="47">
        <f t="shared" ref="G26" si="83">SUM(G23:G25)</f>
        <v>1838.53</v>
      </c>
      <c r="H26" s="47">
        <f t="shared" ref="H26" si="84">SUM(H23:H25)</f>
        <v>1816.11</v>
      </c>
      <c r="I26" s="47">
        <f t="shared" ref="I26" si="85">SUM(I23:I25)</f>
        <v>1811.38</v>
      </c>
      <c r="J26" s="47">
        <f t="shared" ref="J26" si="86">SUM(J23:J25)</f>
        <v>1752.71</v>
      </c>
      <c r="K26" s="47">
        <f t="shared" ref="K26" si="87">SUM(K23:K25)</f>
        <v>1667.3799999999999</v>
      </c>
      <c r="L26" s="47">
        <f t="shared" ref="L26" si="88">SUM(L23:L25)</f>
        <v>1811.7700000000002</v>
      </c>
      <c r="M26" s="47">
        <f t="shared" ref="M26" si="89">SUM(M23:M25)</f>
        <v>2228.23</v>
      </c>
      <c r="N26" s="47">
        <f t="shared" ref="N26" si="90">SUM(N23:N25)</f>
        <v>2444.98</v>
      </c>
      <c r="O26" s="47">
        <f t="shared" ref="O26" si="91">SUM(O23:O25)</f>
        <v>2659.8</v>
      </c>
      <c r="P26" s="47">
        <f t="shared" ref="P26" si="92">SUM(P23:P25)</f>
        <v>2996.9900000000002</v>
      </c>
      <c r="Q26" s="47">
        <f t="shared" ref="Q26" si="93">SUM(Q23:Q25)</f>
        <v>3108.77</v>
      </c>
      <c r="R26" s="47">
        <f t="shared" ref="R26" si="94">SUM(R23:R25)</f>
        <v>3026.9300000000003</v>
      </c>
      <c r="S26" s="47">
        <f t="shared" ref="S26" si="95">SUM(S23:S25)</f>
        <v>2932.65</v>
      </c>
      <c r="T26" s="47">
        <f t="shared" ref="T26" si="96">SUM(T23:T25)</f>
        <v>2953.1800000000003</v>
      </c>
      <c r="U26" s="47">
        <f t="shared" ref="U26" si="97">SUM(U23:U25)</f>
        <v>2934.38</v>
      </c>
      <c r="V26" s="47">
        <f t="shared" ref="V26" si="98">SUM(V23:V25)</f>
        <v>2903.99</v>
      </c>
      <c r="W26" s="47">
        <f t="shared" ref="W26" si="99">SUM(W23:W25)</f>
        <v>2853.5999999999995</v>
      </c>
      <c r="X26" s="47">
        <f t="shared" ref="X26" si="100">SUM(X23:X25)</f>
        <v>2846.79</v>
      </c>
      <c r="Y26" s="47">
        <f t="shared" ref="Y26" si="101">SUM(Y23:Y25)</f>
        <v>2671.75</v>
      </c>
      <c r="Z26" s="47">
        <f t="shared" ref="Z26" si="102">SUM(Z23:Z25)</f>
        <v>2299.88</v>
      </c>
      <c r="AA26" s="47">
        <f t="shared" ref="AA26" si="103">SUM(AA23:AA25)</f>
        <v>1910.96</v>
      </c>
      <c r="AB26" s="47">
        <f t="shared" ref="AB26" si="104">SUM(AB23:AB25)</f>
        <v>1789.9099999999999</v>
      </c>
      <c r="AC26" s="47">
        <f t="shared" ref="AC26" si="105">SUM(AC23:AC25)</f>
        <v>1759.3899999999999</v>
      </c>
      <c r="AD26" s="48">
        <f t="shared" ref="AD26" si="106">+SUM(AD23:AD25)</f>
        <v>632036.65</v>
      </c>
      <c r="AE26" s="25">
        <f t="shared" ref="AE26" si="107">+AD26-C23</f>
        <v>-0.34999999997671694</v>
      </c>
    </row>
    <row r="27" spans="2:31" x14ac:dyDescent="0.15">
      <c r="B27" s="65">
        <v>44682</v>
      </c>
      <c r="C27" s="68">
        <f>+PRODUCTO!K14</f>
        <v>688300</v>
      </c>
      <c r="D27" s="36" t="s">
        <v>22</v>
      </c>
      <c r="E27" s="37">
        <v>21</v>
      </c>
      <c r="F27" s="44">
        <f>ROUND((PRODUCTO!$C$14/$E27)*F$6*PRODUCTO!$G$10,2)</f>
        <v>752.26</v>
      </c>
      <c r="G27" s="44">
        <f>ROUND((PRODUCTO!$C$14/$E27)*G$6*PRODUCTO!$G$10,2)</f>
        <v>746.81</v>
      </c>
      <c r="H27" s="44">
        <f>ROUND((PRODUCTO!$C$14/$E27)*H$6*PRODUCTO!$G$10,2)</f>
        <v>741.85</v>
      </c>
      <c r="I27" s="44">
        <f>ROUND((PRODUCTO!$C$14/$E27)*I$6*PRODUCTO!$G$10,2)</f>
        <v>744.82</v>
      </c>
      <c r="J27" s="44">
        <f>ROUND((PRODUCTO!$C$14/$E27)*J$6*PRODUCTO!$G$10,2)</f>
        <v>711.34</v>
      </c>
      <c r="K27" s="44">
        <f>ROUND((PRODUCTO!$C$14/$E27)*K$6*PRODUCTO!$G$10,2)</f>
        <v>690.75</v>
      </c>
      <c r="L27" s="44">
        <f>ROUND((PRODUCTO!$C$14/$E27)*L$6*PRODUCTO!$G$10,2)</f>
        <v>787.24</v>
      </c>
      <c r="M27" s="44">
        <f>ROUND((PRODUCTO!$C$14/$E27)*M$6*PRODUCTO!$G$10,2)</f>
        <v>1028.81</v>
      </c>
      <c r="N27" s="44">
        <f>ROUND((PRODUCTO!$C$14/$E27)*N$6*PRODUCTO!$G$10,2)</f>
        <v>1132.74</v>
      </c>
      <c r="O27" s="44">
        <f>ROUND((PRODUCTO!$C$14/$E27)*O$6*PRODUCTO!$G$10,2)</f>
        <v>1199.95</v>
      </c>
      <c r="P27" s="44">
        <f>ROUND((PRODUCTO!$C$14/$E27)*P$6*PRODUCTO!$G$10,2)</f>
        <v>1301.4000000000001</v>
      </c>
      <c r="Q27" s="44">
        <f>ROUND((PRODUCTO!$C$14/$E27)*Q$6*PRODUCTO!$G$10,2)</f>
        <v>1341.33</v>
      </c>
      <c r="R27" s="44">
        <f>ROUND((PRODUCTO!$C$14/$E27)*R$6*PRODUCTO!$G$10,2)</f>
        <v>1294.95</v>
      </c>
      <c r="S27" s="44">
        <f>ROUND((PRODUCTO!$C$14/$E27)*S$6*PRODUCTO!$G$10,2)</f>
        <v>1270.8900000000001</v>
      </c>
      <c r="T27" s="44">
        <f>ROUND((PRODUCTO!$C$14/$E27)*T$6*PRODUCTO!$G$10,2)</f>
        <v>1322.48</v>
      </c>
      <c r="U27" s="44">
        <f>ROUND((PRODUCTO!$C$14/$E27)*U$6*PRODUCTO!$G$10,2)</f>
        <v>1336.37</v>
      </c>
      <c r="V27" s="44">
        <f>ROUND((PRODUCTO!$C$14/$E27)*V$6*PRODUCTO!$G$10,2)</f>
        <v>1323.97</v>
      </c>
      <c r="W27" s="44">
        <f>ROUND((PRODUCTO!$C$14/$E27)*W$6*PRODUCTO!$G$10,2)</f>
        <v>1289.99</v>
      </c>
      <c r="X27" s="44">
        <f>ROUND((PRODUCTO!$C$14/$E27)*X$6*PRODUCTO!$G$10,2)</f>
        <v>1240.3800000000001</v>
      </c>
      <c r="Y27" s="44">
        <f>ROUND((PRODUCTO!$C$14/$E27)*Y$6*PRODUCTO!$G$10,2)</f>
        <v>1157.79</v>
      </c>
      <c r="Z27" s="44">
        <f>ROUND((PRODUCTO!$C$14/$E27)*Z$6*PRODUCTO!$G$10,2)</f>
        <v>1016.66</v>
      </c>
      <c r="AA27" s="44">
        <f>ROUND((PRODUCTO!$C$14/$E27)*AA$6*PRODUCTO!$G$10,2)</f>
        <v>828.16</v>
      </c>
      <c r="AB27" s="44">
        <f>ROUND((PRODUCTO!$C$14/$E27)*AB$6*PRODUCTO!$G$10,2)</f>
        <v>776.57</v>
      </c>
      <c r="AC27" s="44">
        <f>ROUND((PRODUCTO!$C$14/$E27)*AC$6*PRODUCTO!$G$10,2)</f>
        <v>765.16</v>
      </c>
      <c r="AD27" s="45">
        <f t="shared" ref="AD27:AD29" si="108">+SUM(F27:AC27)*E27</f>
        <v>520856.07000000007</v>
      </c>
    </row>
    <row r="28" spans="2:31" x14ac:dyDescent="0.15">
      <c r="B28" s="65"/>
      <c r="C28" s="69"/>
      <c r="D28" s="38" t="s">
        <v>23</v>
      </c>
      <c r="E28" s="39">
        <v>4</v>
      </c>
      <c r="F28" s="44">
        <f>ROUND((PRODUCTO!$D$14/$E28)*F$7*PRODUCTO!$G$10,2)</f>
        <v>714.68</v>
      </c>
      <c r="G28" s="44">
        <f>ROUND((PRODUCTO!$D$14/$E28)*G$7*PRODUCTO!$G$10,2)</f>
        <v>704.09</v>
      </c>
      <c r="H28" s="44">
        <f>ROUND((PRODUCTO!$D$14/$E28)*H$7*PRODUCTO!$G$10,2)</f>
        <v>697.43</v>
      </c>
      <c r="I28" s="44">
        <f>ROUND((PRODUCTO!$D$14/$E28)*I$7*PRODUCTO!$G$10,2)</f>
        <v>696.65</v>
      </c>
      <c r="J28" s="44">
        <f>ROUND((PRODUCTO!$D$14/$E28)*J$7*PRODUCTO!$G$10,2)</f>
        <v>672.74</v>
      </c>
      <c r="K28" s="44">
        <f>ROUND((PRODUCTO!$D$14/$E28)*K$7*PRODUCTO!$G$10,2)</f>
        <v>624.34</v>
      </c>
      <c r="L28" s="44">
        <f>ROUND((PRODUCTO!$D$14/$E28)*L$7*PRODUCTO!$G$10,2)</f>
        <v>676.46</v>
      </c>
      <c r="M28" s="44">
        <f>ROUND((PRODUCTO!$D$14/$E28)*M$7*PRODUCTO!$G$10,2)</f>
        <v>839.11</v>
      </c>
      <c r="N28" s="44">
        <f>ROUND((PRODUCTO!$D$14/$E28)*N$7*PRODUCTO!$G$10,2)</f>
        <v>921.61</v>
      </c>
      <c r="O28" s="44">
        <f>ROUND((PRODUCTO!$D$14/$E28)*O$7*PRODUCTO!$G$10,2)</f>
        <v>994.12</v>
      </c>
      <c r="P28" s="44">
        <f>ROUND((PRODUCTO!$D$14/$E28)*P$7*PRODUCTO!$G$10,2)</f>
        <v>1078.97</v>
      </c>
      <c r="Q28" s="44">
        <f>ROUND((PRODUCTO!$D$14/$E28)*Q$7*PRODUCTO!$G$10,2)</f>
        <v>1118.95</v>
      </c>
      <c r="R28" s="44">
        <f>ROUND((PRODUCTO!$D$14/$E28)*R$7*PRODUCTO!$G$10,2)</f>
        <v>1081.1300000000001</v>
      </c>
      <c r="S28" s="44">
        <f>ROUND((PRODUCTO!$D$14/$E28)*S$7*PRODUCTO!$G$10,2)</f>
        <v>1013.52</v>
      </c>
      <c r="T28" s="44">
        <f>ROUND((PRODUCTO!$D$14/$E28)*T$7*PRODUCTO!$G$10,2)</f>
        <v>991.77</v>
      </c>
      <c r="U28" s="44">
        <f>ROUND((PRODUCTO!$D$14/$E28)*U$7*PRODUCTO!$G$10,2)</f>
        <v>954.14</v>
      </c>
      <c r="V28" s="44">
        <f>ROUND((PRODUCTO!$D$14/$E28)*V$7*PRODUCTO!$G$10,2)</f>
        <v>919.46</v>
      </c>
      <c r="W28" s="44">
        <f>ROUND((PRODUCTO!$D$14/$E28)*W$7*PRODUCTO!$G$10,2)</f>
        <v>879.87</v>
      </c>
      <c r="X28" s="44">
        <f>ROUND((PRODUCTO!$D$14/$E28)*X$7*PRODUCTO!$G$10,2)</f>
        <v>893.59</v>
      </c>
      <c r="Y28" s="44">
        <f>ROUND((PRODUCTO!$D$14/$E28)*Y$7*PRODUCTO!$G$10,2)</f>
        <v>850.87</v>
      </c>
      <c r="Z28" s="44">
        <f>ROUND((PRODUCTO!$D$14/$E28)*Z$7*PRODUCTO!$G$10,2)</f>
        <v>734.27</v>
      </c>
      <c r="AA28" s="44">
        <f>ROUND((PRODUCTO!$D$14/$E28)*AA$7*PRODUCTO!$G$10,2)</f>
        <v>562.79999999999995</v>
      </c>
      <c r="AB28" s="44">
        <f>ROUND((PRODUCTO!$D$14/$E28)*AB$7*PRODUCTO!$G$10,2)</f>
        <v>499.9</v>
      </c>
      <c r="AC28" s="44">
        <f>ROUND((PRODUCTO!$D$14/$E28)*AC$7*PRODUCTO!$G$10,2)</f>
        <v>475.8</v>
      </c>
      <c r="AD28" s="46">
        <f t="shared" si="108"/>
        <v>78385.079999999987</v>
      </c>
    </row>
    <row r="29" spans="2:31" x14ac:dyDescent="0.15">
      <c r="B29" s="65"/>
      <c r="C29" s="69"/>
      <c r="D29" s="40" t="s">
        <v>24</v>
      </c>
      <c r="E29" s="41">
        <v>6</v>
      </c>
      <c r="F29" s="44">
        <f>ROUND((PRODUCTO!$E$14/$E29)*F$8*PRODUCTO!$G$10,2)</f>
        <v>469.64</v>
      </c>
      <c r="G29" s="44">
        <f>ROUND((PRODUCTO!$E$14/$E29)*G$8*PRODUCTO!$G$10,2)</f>
        <v>464</v>
      </c>
      <c r="H29" s="44">
        <f>ROUND((PRODUCTO!$E$14/$E29)*H$8*PRODUCTO!$G$10,2)</f>
        <v>452.27</v>
      </c>
      <c r="I29" s="44">
        <f>ROUND((PRODUCTO!$E$14/$E29)*I$8*PRODUCTO!$G$10,2)</f>
        <v>445.15</v>
      </c>
      <c r="J29" s="44">
        <f>ROUND((PRODUCTO!$E$14/$E29)*J$8*PRODUCTO!$G$10,2)</f>
        <v>441.44</v>
      </c>
      <c r="K29" s="44">
        <f>ROUND((PRODUCTO!$E$14/$E29)*K$8*PRODUCTO!$G$10,2)</f>
        <v>421.55</v>
      </c>
      <c r="L29" s="44">
        <f>ROUND((PRODUCTO!$E$14/$E29)*L$8*PRODUCTO!$G$10,2)</f>
        <v>423.33</v>
      </c>
      <c r="M29" s="44">
        <f>ROUND((PRODUCTO!$E$14/$E29)*M$8*PRODUCTO!$G$10,2)</f>
        <v>452.87</v>
      </c>
      <c r="N29" s="44">
        <f>ROUND((PRODUCTO!$E$14/$E29)*N$8*PRODUCTO!$G$10,2)</f>
        <v>492.2</v>
      </c>
      <c r="O29" s="44">
        <f>ROUND((PRODUCTO!$E$14/$E29)*O$8*PRODUCTO!$G$10,2)</f>
        <v>576.21</v>
      </c>
      <c r="P29" s="44">
        <f>ROUND((PRODUCTO!$E$14/$E29)*P$8*PRODUCTO!$G$10,2)</f>
        <v>741.12</v>
      </c>
      <c r="Q29" s="44">
        <f>ROUND((PRODUCTO!$E$14/$E29)*Q$8*PRODUCTO!$G$10,2)</f>
        <v>777.63</v>
      </c>
      <c r="R29" s="44">
        <f>ROUND((PRODUCTO!$E$14/$E29)*R$8*PRODUCTO!$G$10,2)</f>
        <v>776.59</v>
      </c>
      <c r="S29" s="44">
        <f>ROUND((PRODUCTO!$E$14/$E29)*S$8*PRODUCTO!$G$10,2)</f>
        <v>770.06</v>
      </c>
      <c r="T29" s="44">
        <f>ROUND((PRODUCTO!$E$14/$E29)*T$8*PRODUCTO!$G$10,2)</f>
        <v>761.6</v>
      </c>
      <c r="U29" s="44">
        <f>ROUND((PRODUCTO!$E$14/$E29)*U$8*PRODUCTO!$G$10,2)</f>
        <v>765.76</v>
      </c>
      <c r="V29" s="44">
        <f>ROUND((PRODUCTO!$E$14/$E29)*V$8*PRODUCTO!$G$10,2)</f>
        <v>781.2</v>
      </c>
      <c r="W29" s="44">
        <f>ROUND((PRODUCTO!$E$14/$E29)*W$8*PRODUCTO!$G$10,2)</f>
        <v>802.27</v>
      </c>
      <c r="X29" s="44">
        <f>ROUND((PRODUCTO!$E$14/$E29)*X$8*PRODUCTO!$G$10,2)</f>
        <v>831.07</v>
      </c>
      <c r="Y29" s="44">
        <f>ROUND((PRODUCTO!$E$14/$E29)*Y$8*PRODUCTO!$G$10,2)</f>
        <v>774.07</v>
      </c>
      <c r="Z29" s="44">
        <f>ROUND((PRODUCTO!$E$14/$E29)*Z$8*PRODUCTO!$G$10,2)</f>
        <v>644.49</v>
      </c>
      <c r="AA29" s="44">
        <f>ROUND((PRODUCTO!$E$14/$E29)*AA$8*PRODUCTO!$G$10,2)</f>
        <v>599.37</v>
      </c>
      <c r="AB29" s="44">
        <f>ROUND((PRODUCTO!$E$14/$E29)*AB$8*PRODUCTO!$G$10,2)</f>
        <v>587.79</v>
      </c>
      <c r="AC29" s="44">
        <f>ROUND((PRODUCTO!$E$14/$E29)*AC$8*PRODUCTO!$G$10,2)</f>
        <v>591.5</v>
      </c>
      <c r="AD29" s="46">
        <f t="shared" si="108"/>
        <v>89059.08</v>
      </c>
    </row>
    <row r="30" spans="2:31" ht="15" thickBot="1" x14ac:dyDescent="0.2">
      <c r="B30" s="66"/>
      <c r="C30" s="70"/>
      <c r="D30" s="42" t="s">
        <v>13</v>
      </c>
      <c r="E30" s="43">
        <f>SUM(E27:E29)</f>
        <v>31</v>
      </c>
      <c r="F30" s="47">
        <f t="shared" ref="F30" si="109">SUM(F27:F29)</f>
        <v>1936.58</v>
      </c>
      <c r="G30" s="47">
        <f t="shared" ref="G30" si="110">SUM(G27:G29)</f>
        <v>1914.9</v>
      </c>
      <c r="H30" s="47">
        <f t="shared" ref="H30" si="111">SUM(H27:H29)</f>
        <v>1891.55</v>
      </c>
      <c r="I30" s="47">
        <f t="shared" ref="I30" si="112">SUM(I27:I29)</f>
        <v>1886.62</v>
      </c>
      <c r="J30" s="47">
        <f t="shared" ref="J30" si="113">SUM(J27:J29)</f>
        <v>1825.52</v>
      </c>
      <c r="K30" s="47">
        <f t="shared" ref="K30" si="114">SUM(K27:K29)</f>
        <v>1736.64</v>
      </c>
      <c r="L30" s="47">
        <f t="shared" ref="L30" si="115">SUM(L27:L29)</f>
        <v>1887.03</v>
      </c>
      <c r="M30" s="47">
        <f t="shared" ref="M30" si="116">SUM(M27:M29)</f>
        <v>2320.79</v>
      </c>
      <c r="N30" s="47">
        <f t="shared" ref="N30" si="117">SUM(N27:N29)</f>
        <v>2546.5499999999997</v>
      </c>
      <c r="O30" s="47">
        <f t="shared" ref="O30" si="118">SUM(O27:O29)</f>
        <v>2770.28</v>
      </c>
      <c r="P30" s="47">
        <f t="shared" ref="P30" si="119">SUM(P27:P29)</f>
        <v>3121.49</v>
      </c>
      <c r="Q30" s="47">
        <f t="shared" ref="Q30" si="120">SUM(Q27:Q29)</f>
        <v>3237.91</v>
      </c>
      <c r="R30" s="47">
        <f t="shared" ref="R30" si="121">SUM(R27:R29)</f>
        <v>3152.67</v>
      </c>
      <c r="S30" s="47">
        <f t="shared" ref="S30" si="122">SUM(S27:S29)</f>
        <v>3054.47</v>
      </c>
      <c r="T30" s="47">
        <f t="shared" ref="T30" si="123">SUM(T27:T29)</f>
        <v>3075.85</v>
      </c>
      <c r="U30" s="47">
        <f t="shared" ref="U30" si="124">SUM(U27:U29)</f>
        <v>3056.2699999999995</v>
      </c>
      <c r="V30" s="47">
        <f t="shared" ref="V30" si="125">SUM(V27:V29)</f>
        <v>3024.63</v>
      </c>
      <c r="W30" s="47">
        <f t="shared" ref="W30" si="126">SUM(W27:W29)</f>
        <v>2972.13</v>
      </c>
      <c r="X30" s="47">
        <f t="shared" ref="X30" si="127">SUM(X27:X29)</f>
        <v>2965.0400000000004</v>
      </c>
      <c r="Y30" s="47">
        <f t="shared" ref="Y30" si="128">SUM(Y27:Y29)</f>
        <v>2782.73</v>
      </c>
      <c r="Z30" s="47">
        <f t="shared" ref="Z30" si="129">SUM(Z27:Z29)</f>
        <v>2395.42</v>
      </c>
      <c r="AA30" s="47">
        <f t="shared" ref="AA30" si="130">SUM(AA27:AA29)</f>
        <v>1990.33</v>
      </c>
      <c r="AB30" s="47">
        <f t="shared" ref="AB30" si="131">SUM(AB27:AB29)</f>
        <v>1864.26</v>
      </c>
      <c r="AC30" s="47">
        <f t="shared" ref="AC30" si="132">SUM(AC27:AC29)</f>
        <v>1832.46</v>
      </c>
      <c r="AD30" s="48">
        <f t="shared" ref="AD30" si="133">+SUM(AD27:AD29)</f>
        <v>688300.23</v>
      </c>
      <c r="AE30" s="25">
        <f t="shared" ref="AE30" si="134">+AD30-C27</f>
        <v>0.22999999998137355</v>
      </c>
    </row>
    <row r="31" spans="2:31" x14ac:dyDescent="0.15">
      <c r="B31" s="65">
        <v>44713</v>
      </c>
      <c r="C31" s="68">
        <f>+PRODUCTO!K15</f>
        <v>731697</v>
      </c>
      <c r="D31" s="36" t="s">
        <v>22</v>
      </c>
      <c r="E31" s="37">
        <v>20</v>
      </c>
      <c r="F31" s="44">
        <f>ROUND((PRODUCTO!$C$15/$E31)*F$6*PRODUCTO!$G$10,2)</f>
        <v>829.59</v>
      </c>
      <c r="G31" s="44">
        <f>ROUND((PRODUCTO!$C$15/$E31)*G$6*PRODUCTO!$G$10,2)</f>
        <v>823.57</v>
      </c>
      <c r="H31" s="44">
        <f>ROUND((PRODUCTO!$C$15/$E31)*H$6*PRODUCTO!$G$10,2)</f>
        <v>818.1</v>
      </c>
      <c r="I31" s="44">
        <f>ROUND((PRODUCTO!$C$15/$E31)*I$6*PRODUCTO!$G$10,2)</f>
        <v>821.38</v>
      </c>
      <c r="J31" s="44">
        <f>ROUND((PRODUCTO!$C$15/$E31)*J$6*PRODUCTO!$G$10,2)</f>
        <v>784.46</v>
      </c>
      <c r="K31" s="44">
        <f>ROUND((PRODUCTO!$C$15/$E31)*K$6*PRODUCTO!$G$10,2)</f>
        <v>761.76</v>
      </c>
      <c r="L31" s="44">
        <f>ROUND((PRODUCTO!$C$15/$E31)*L$6*PRODUCTO!$G$10,2)</f>
        <v>868.16</v>
      </c>
      <c r="M31" s="44">
        <f>ROUND((PRODUCTO!$C$15/$E31)*M$6*PRODUCTO!$G$10,2)</f>
        <v>1134.57</v>
      </c>
      <c r="N31" s="44">
        <f>ROUND((PRODUCTO!$C$15/$E31)*N$6*PRODUCTO!$G$10,2)</f>
        <v>1249.17</v>
      </c>
      <c r="O31" s="44">
        <f>ROUND((PRODUCTO!$C$15/$E31)*O$6*PRODUCTO!$G$10,2)</f>
        <v>1323.29</v>
      </c>
      <c r="P31" s="44">
        <f>ROUND((PRODUCTO!$C$15/$E31)*P$6*PRODUCTO!$G$10,2)</f>
        <v>1435.16</v>
      </c>
      <c r="Q31" s="44">
        <f>ROUND((PRODUCTO!$C$15/$E31)*Q$6*PRODUCTO!$G$10,2)</f>
        <v>1479.2</v>
      </c>
      <c r="R31" s="44">
        <f>ROUND((PRODUCTO!$C$15/$E31)*R$6*PRODUCTO!$G$10,2)</f>
        <v>1428.05</v>
      </c>
      <c r="S31" s="44">
        <f>ROUND((PRODUCTO!$C$15/$E31)*S$6*PRODUCTO!$G$10,2)</f>
        <v>1401.52</v>
      </c>
      <c r="T31" s="44">
        <f>ROUND((PRODUCTO!$C$15/$E31)*T$6*PRODUCTO!$G$10,2)</f>
        <v>1458.41</v>
      </c>
      <c r="U31" s="44">
        <f>ROUND((PRODUCTO!$C$15/$E31)*U$6*PRODUCTO!$G$10,2)</f>
        <v>1473.73</v>
      </c>
      <c r="V31" s="44">
        <f>ROUND((PRODUCTO!$C$15/$E31)*V$6*PRODUCTO!$G$10,2)</f>
        <v>1460.06</v>
      </c>
      <c r="W31" s="44">
        <f>ROUND((PRODUCTO!$C$15/$E31)*W$6*PRODUCTO!$G$10,2)</f>
        <v>1422.58</v>
      </c>
      <c r="X31" s="44">
        <f>ROUND((PRODUCTO!$C$15/$E31)*X$6*PRODUCTO!$G$10,2)</f>
        <v>1367.88</v>
      </c>
      <c r="Y31" s="44">
        <f>ROUND((PRODUCTO!$C$15/$E31)*Y$6*PRODUCTO!$G$10,2)</f>
        <v>1276.8</v>
      </c>
      <c r="Z31" s="44">
        <f>ROUND((PRODUCTO!$C$15/$E31)*Z$6*PRODUCTO!$G$10,2)</f>
        <v>1121.1600000000001</v>
      </c>
      <c r="AA31" s="44">
        <f>ROUND((PRODUCTO!$C$15/$E31)*AA$6*PRODUCTO!$G$10,2)</f>
        <v>913.29</v>
      </c>
      <c r="AB31" s="44">
        <f>ROUND((PRODUCTO!$C$15/$E31)*AB$6*PRODUCTO!$G$10,2)</f>
        <v>856.39</v>
      </c>
      <c r="AC31" s="44">
        <f>ROUND((PRODUCTO!$C$15/$E31)*AC$6*PRODUCTO!$G$10,2)</f>
        <v>843.81</v>
      </c>
      <c r="AD31" s="45">
        <f t="shared" ref="AD31:AD33" si="135">+SUM(F31:AC31)*E31</f>
        <v>547041.80000000005</v>
      </c>
    </row>
    <row r="32" spans="2:31" x14ac:dyDescent="0.15">
      <c r="B32" s="65"/>
      <c r="C32" s="69"/>
      <c r="D32" s="38" t="s">
        <v>23</v>
      </c>
      <c r="E32" s="39">
        <v>4</v>
      </c>
      <c r="F32" s="44">
        <f>ROUND((PRODUCTO!$D$15/$E32)*F$7*PRODUCTO!$G$10,2)</f>
        <v>788.13</v>
      </c>
      <c r="G32" s="44">
        <f>ROUND((PRODUCTO!$D$15/$E32)*G$7*PRODUCTO!$G$10,2)</f>
        <v>776.46</v>
      </c>
      <c r="H32" s="44">
        <f>ROUND((PRODUCTO!$D$15/$E32)*H$7*PRODUCTO!$G$10,2)</f>
        <v>769.11</v>
      </c>
      <c r="I32" s="44">
        <f>ROUND((PRODUCTO!$D$15/$E32)*I$7*PRODUCTO!$G$10,2)</f>
        <v>768.24</v>
      </c>
      <c r="J32" s="44">
        <f>ROUND((PRODUCTO!$D$15/$E32)*J$7*PRODUCTO!$G$10,2)</f>
        <v>741.88</v>
      </c>
      <c r="K32" s="44">
        <f>ROUND((PRODUCTO!$D$15/$E32)*K$7*PRODUCTO!$G$10,2)</f>
        <v>688.5</v>
      </c>
      <c r="L32" s="44">
        <f>ROUND((PRODUCTO!$D$15/$E32)*L$7*PRODUCTO!$G$10,2)</f>
        <v>745.99</v>
      </c>
      <c r="M32" s="44">
        <f>ROUND((PRODUCTO!$D$15/$E32)*M$7*PRODUCTO!$G$10,2)</f>
        <v>925.35</v>
      </c>
      <c r="N32" s="44">
        <f>ROUND((PRODUCTO!$D$15/$E32)*N$7*PRODUCTO!$G$10,2)</f>
        <v>1016.33</v>
      </c>
      <c r="O32" s="44">
        <f>ROUND((PRODUCTO!$D$15/$E32)*O$7*PRODUCTO!$G$10,2)</f>
        <v>1096.29</v>
      </c>
      <c r="P32" s="44">
        <f>ROUND((PRODUCTO!$D$15/$E32)*P$7*PRODUCTO!$G$10,2)</f>
        <v>1189.8599999999999</v>
      </c>
      <c r="Q32" s="44">
        <f>ROUND((PRODUCTO!$D$15/$E32)*Q$7*PRODUCTO!$G$10,2)</f>
        <v>1233.95</v>
      </c>
      <c r="R32" s="44">
        <f>ROUND((PRODUCTO!$D$15/$E32)*R$7*PRODUCTO!$G$10,2)</f>
        <v>1192.24</v>
      </c>
      <c r="S32" s="44">
        <f>ROUND((PRODUCTO!$D$15/$E32)*S$7*PRODUCTO!$G$10,2)</f>
        <v>1117.68</v>
      </c>
      <c r="T32" s="44">
        <f>ROUND((PRODUCTO!$D$15/$E32)*T$7*PRODUCTO!$G$10,2)</f>
        <v>1093.69</v>
      </c>
      <c r="U32" s="44">
        <f>ROUND((PRODUCTO!$D$15/$E32)*U$7*PRODUCTO!$G$10,2)</f>
        <v>1052.2</v>
      </c>
      <c r="V32" s="44">
        <f>ROUND((PRODUCTO!$D$15/$E32)*V$7*PRODUCTO!$G$10,2)</f>
        <v>1013.95</v>
      </c>
      <c r="W32" s="44">
        <f>ROUND((PRODUCTO!$D$15/$E32)*W$7*PRODUCTO!$G$10,2)</f>
        <v>970.3</v>
      </c>
      <c r="X32" s="44">
        <f>ROUND((PRODUCTO!$D$15/$E32)*X$7*PRODUCTO!$G$10,2)</f>
        <v>985.43</v>
      </c>
      <c r="Y32" s="44">
        <f>ROUND((PRODUCTO!$D$15/$E32)*Y$7*PRODUCTO!$G$10,2)</f>
        <v>938.32</v>
      </c>
      <c r="Z32" s="44">
        <f>ROUND((PRODUCTO!$D$15/$E32)*Z$7*PRODUCTO!$G$10,2)</f>
        <v>809.74</v>
      </c>
      <c r="AA32" s="44">
        <f>ROUND((PRODUCTO!$D$15/$E32)*AA$7*PRODUCTO!$G$10,2)</f>
        <v>620.65</v>
      </c>
      <c r="AB32" s="44">
        <f>ROUND((PRODUCTO!$D$15/$E32)*AB$7*PRODUCTO!$G$10,2)</f>
        <v>551.28</v>
      </c>
      <c r="AC32" s="44">
        <f>ROUND((PRODUCTO!$D$15/$E32)*AC$7*PRODUCTO!$G$10,2)</f>
        <v>524.70000000000005</v>
      </c>
      <c r="AD32" s="46">
        <f t="shared" si="135"/>
        <v>86441.080000000031</v>
      </c>
    </row>
    <row r="33" spans="2:31" x14ac:dyDescent="0.15">
      <c r="B33" s="65"/>
      <c r="C33" s="69"/>
      <c r="D33" s="40" t="s">
        <v>24</v>
      </c>
      <c r="E33" s="41">
        <v>6</v>
      </c>
      <c r="F33" s="44">
        <f>ROUND((PRODUCTO!$E$15/$E33)*F$8*PRODUCTO!$G$10,2)</f>
        <v>517.91999999999996</v>
      </c>
      <c r="G33" s="44">
        <f>ROUND((PRODUCTO!$E$15/$E33)*G$8*PRODUCTO!$G$10,2)</f>
        <v>511.69</v>
      </c>
      <c r="H33" s="44">
        <f>ROUND((PRODUCTO!$E$15/$E33)*H$8*PRODUCTO!$G$10,2)</f>
        <v>498.76</v>
      </c>
      <c r="I33" s="44">
        <f>ROUND((PRODUCTO!$E$15/$E33)*I$8*PRODUCTO!$G$10,2)</f>
        <v>490.91</v>
      </c>
      <c r="J33" s="44">
        <f>ROUND((PRODUCTO!$E$15/$E33)*J$8*PRODUCTO!$G$10,2)</f>
        <v>486.81</v>
      </c>
      <c r="K33" s="44">
        <f>ROUND((PRODUCTO!$E$15/$E33)*K$8*PRODUCTO!$G$10,2)</f>
        <v>464.88</v>
      </c>
      <c r="L33" s="44">
        <f>ROUND((PRODUCTO!$E$15/$E33)*L$8*PRODUCTO!$G$10,2)</f>
        <v>466.84</v>
      </c>
      <c r="M33" s="44">
        <f>ROUND((PRODUCTO!$E$15/$E33)*M$8*PRODUCTO!$G$10,2)</f>
        <v>499.42</v>
      </c>
      <c r="N33" s="44">
        <f>ROUND((PRODUCTO!$E$15/$E33)*N$8*PRODUCTO!$G$10,2)</f>
        <v>542.79999999999995</v>
      </c>
      <c r="O33" s="44">
        <f>ROUND((PRODUCTO!$E$15/$E33)*O$8*PRODUCTO!$G$10,2)</f>
        <v>635.44000000000005</v>
      </c>
      <c r="P33" s="44">
        <f>ROUND((PRODUCTO!$E$15/$E33)*P$8*PRODUCTO!$G$10,2)</f>
        <v>817.3</v>
      </c>
      <c r="Q33" s="44">
        <f>ROUND((PRODUCTO!$E$15/$E33)*Q$8*PRODUCTO!$G$10,2)</f>
        <v>857.57</v>
      </c>
      <c r="R33" s="44">
        <f>ROUND((PRODUCTO!$E$15/$E33)*R$8*PRODUCTO!$G$10,2)</f>
        <v>856.43</v>
      </c>
      <c r="S33" s="44">
        <f>ROUND((PRODUCTO!$E$15/$E33)*S$8*PRODUCTO!$G$10,2)</f>
        <v>849.22</v>
      </c>
      <c r="T33" s="44">
        <f>ROUND((PRODUCTO!$E$15/$E33)*T$8*PRODUCTO!$G$10,2)</f>
        <v>839.89</v>
      </c>
      <c r="U33" s="44">
        <f>ROUND((PRODUCTO!$E$15/$E33)*U$8*PRODUCTO!$G$10,2)</f>
        <v>844.48</v>
      </c>
      <c r="V33" s="44">
        <f>ROUND((PRODUCTO!$E$15/$E33)*V$8*PRODUCTO!$G$10,2)</f>
        <v>861.5</v>
      </c>
      <c r="W33" s="44">
        <f>ROUND((PRODUCTO!$E$15/$E33)*W$8*PRODUCTO!$G$10,2)</f>
        <v>884.74</v>
      </c>
      <c r="X33" s="44">
        <f>ROUND((PRODUCTO!$E$15/$E33)*X$8*PRODUCTO!$G$10,2)</f>
        <v>916.5</v>
      </c>
      <c r="Y33" s="44">
        <f>ROUND((PRODUCTO!$E$15/$E33)*Y$8*PRODUCTO!$G$10,2)</f>
        <v>853.64</v>
      </c>
      <c r="Z33" s="44">
        <f>ROUND((PRODUCTO!$E$15/$E33)*Z$8*PRODUCTO!$G$10,2)</f>
        <v>710.74</v>
      </c>
      <c r="AA33" s="44">
        <f>ROUND((PRODUCTO!$E$15/$E33)*AA$8*PRODUCTO!$G$10,2)</f>
        <v>660.98</v>
      </c>
      <c r="AB33" s="44">
        <f>ROUND((PRODUCTO!$E$15/$E33)*AB$8*PRODUCTO!$G$10,2)</f>
        <v>648.21</v>
      </c>
      <c r="AC33" s="44">
        <f>ROUND((PRODUCTO!$E$15/$E33)*AC$8*PRODUCTO!$G$10,2)</f>
        <v>652.29999999999995</v>
      </c>
      <c r="AD33" s="46">
        <f t="shared" si="135"/>
        <v>98213.819999999978</v>
      </c>
    </row>
    <row r="34" spans="2:31" ht="15" thickBot="1" x14ac:dyDescent="0.2">
      <c r="B34" s="66"/>
      <c r="C34" s="70"/>
      <c r="D34" s="42" t="s">
        <v>13</v>
      </c>
      <c r="E34" s="43">
        <f>SUM(E31:E33)</f>
        <v>30</v>
      </c>
      <c r="F34" s="47">
        <f t="shared" ref="F34" si="136">SUM(F31:F33)</f>
        <v>2135.64</v>
      </c>
      <c r="G34" s="47">
        <f t="shared" ref="G34" si="137">SUM(G31:G33)</f>
        <v>2111.7200000000003</v>
      </c>
      <c r="H34" s="47">
        <f t="shared" ref="H34" si="138">SUM(H31:H33)</f>
        <v>2085.9700000000003</v>
      </c>
      <c r="I34" s="47">
        <f t="shared" ref="I34" si="139">SUM(I31:I33)</f>
        <v>2080.5299999999997</v>
      </c>
      <c r="J34" s="47">
        <f t="shared" ref="J34" si="140">SUM(J31:J33)</f>
        <v>2013.15</v>
      </c>
      <c r="K34" s="47">
        <f t="shared" ref="K34" si="141">SUM(K31:K33)</f>
        <v>1915.1399999999999</v>
      </c>
      <c r="L34" s="47">
        <f t="shared" ref="L34" si="142">SUM(L31:L33)</f>
        <v>2080.9900000000002</v>
      </c>
      <c r="M34" s="47">
        <f t="shared" ref="M34" si="143">SUM(M31:M33)</f>
        <v>2559.34</v>
      </c>
      <c r="N34" s="47">
        <f t="shared" ref="N34" si="144">SUM(N31:N33)</f>
        <v>2808.3</v>
      </c>
      <c r="O34" s="47">
        <f t="shared" ref="O34" si="145">SUM(O31:O33)</f>
        <v>3055.02</v>
      </c>
      <c r="P34" s="47">
        <f t="shared" ref="P34" si="146">SUM(P31:P33)</f>
        <v>3442.3199999999997</v>
      </c>
      <c r="Q34" s="47">
        <f t="shared" ref="Q34" si="147">SUM(Q31:Q33)</f>
        <v>3570.7200000000003</v>
      </c>
      <c r="R34" s="47">
        <f t="shared" ref="R34" si="148">SUM(R31:R33)</f>
        <v>3476.72</v>
      </c>
      <c r="S34" s="47">
        <f t="shared" ref="S34" si="149">SUM(S31:S33)</f>
        <v>3368.42</v>
      </c>
      <c r="T34" s="47">
        <f t="shared" ref="T34" si="150">SUM(T31:T33)</f>
        <v>3391.9900000000002</v>
      </c>
      <c r="U34" s="47">
        <f t="shared" ref="U34" si="151">SUM(U31:U33)</f>
        <v>3370.4100000000003</v>
      </c>
      <c r="V34" s="47">
        <f t="shared" ref="V34" si="152">SUM(V31:V33)</f>
        <v>3335.51</v>
      </c>
      <c r="W34" s="47">
        <f t="shared" ref="W34" si="153">SUM(W31:W33)</f>
        <v>3277.62</v>
      </c>
      <c r="X34" s="47">
        <f t="shared" ref="X34" si="154">SUM(X31:X33)</f>
        <v>3269.81</v>
      </c>
      <c r="Y34" s="47">
        <f t="shared" ref="Y34" si="155">SUM(Y31:Y33)</f>
        <v>3068.7599999999998</v>
      </c>
      <c r="Z34" s="47">
        <f t="shared" ref="Z34" si="156">SUM(Z31:Z33)</f>
        <v>2641.6400000000003</v>
      </c>
      <c r="AA34" s="47">
        <f t="shared" ref="AA34" si="157">SUM(AA31:AA33)</f>
        <v>2194.92</v>
      </c>
      <c r="AB34" s="47">
        <f t="shared" ref="AB34" si="158">SUM(AB31:AB33)</f>
        <v>2055.88</v>
      </c>
      <c r="AC34" s="47">
        <f t="shared" ref="AC34" si="159">SUM(AC31:AC33)</f>
        <v>2020.81</v>
      </c>
      <c r="AD34" s="48">
        <f t="shared" ref="AD34" si="160">+SUM(AD31:AD33)</f>
        <v>731696.70000000007</v>
      </c>
      <c r="AE34" s="25">
        <f t="shared" ref="AE34" si="161">+AD34-C31</f>
        <v>-0.29999999993015081</v>
      </c>
    </row>
    <row r="35" spans="2:31" x14ac:dyDescent="0.15">
      <c r="B35" s="65">
        <v>44743</v>
      </c>
      <c r="C35" s="68">
        <f>+PRODUCTO!K16</f>
        <v>766522</v>
      </c>
      <c r="D35" s="36" t="s">
        <v>22</v>
      </c>
      <c r="E35" s="37">
        <v>19</v>
      </c>
      <c r="F35" s="44">
        <f>ROUND((PRODUCTO!$C$16/$E35)*F$6*PRODUCTO!$G$10,2)</f>
        <v>856.63</v>
      </c>
      <c r="G35" s="44">
        <f>ROUND((PRODUCTO!$C$16/$E35)*G$6*PRODUCTO!$G$10,2)</f>
        <v>850.42</v>
      </c>
      <c r="H35" s="44">
        <f>ROUND((PRODUCTO!$C$16/$E35)*H$6*PRODUCTO!$G$10,2)</f>
        <v>844.77</v>
      </c>
      <c r="I35" s="44">
        <f>ROUND((PRODUCTO!$C$16/$E35)*I$6*PRODUCTO!$G$10,2)</f>
        <v>848.16</v>
      </c>
      <c r="J35" s="44">
        <f>ROUND((PRODUCTO!$C$16/$E35)*J$6*PRODUCTO!$G$10,2)</f>
        <v>810.03</v>
      </c>
      <c r="K35" s="44">
        <f>ROUND((PRODUCTO!$C$16/$E35)*K$6*PRODUCTO!$G$10,2)</f>
        <v>786.59</v>
      </c>
      <c r="L35" s="44">
        <f>ROUND((PRODUCTO!$C$16/$E35)*L$6*PRODUCTO!$G$10,2)</f>
        <v>896.45</v>
      </c>
      <c r="M35" s="44">
        <f>ROUND((PRODUCTO!$C$16/$E35)*M$6*PRODUCTO!$G$10,2)</f>
        <v>1171.55</v>
      </c>
      <c r="N35" s="44">
        <f>ROUND((PRODUCTO!$C$16/$E35)*N$6*PRODUCTO!$G$10,2)</f>
        <v>1289.8900000000001</v>
      </c>
      <c r="O35" s="44">
        <f>ROUND((PRODUCTO!$C$16/$E35)*O$6*PRODUCTO!$G$10,2)</f>
        <v>1366.43</v>
      </c>
      <c r="P35" s="44">
        <f>ROUND((PRODUCTO!$C$16/$E35)*P$6*PRODUCTO!$G$10,2)</f>
        <v>1481.95</v>
      </c>
      <c r="Q35" s="44">
        <f>ROUND((PRODUCTO!$C$16/$E35)*Q$6*PRODUCTO!$G$10,2)</f>
        <v>1527.42</v>
      </c>
      <c r="R35" s="44">
        <f>ROUND((PRODUCTO!$C$16/$E35)*R$6*PRODUCTO!$G$10,2)</f>
        <v>1474.6</v>
      </c>
      <c r="S35" s="44">
        <f>ROUND((PRODUCTO!$C$16/$E35)*S$6*PRODUCTO!$G$10,2)</f>
        <v>1447.21</v>
      </c>
      <c r="T35" s="44">
        <f>ROUND((PRODUCTO!$C$16/$E35)*T$6*PRODUCTO!$G$10,2)</f>
        <v>1505.95</v>
      </c>
      <c r="U35" s="44">
        <f>ROUND((PRODUCTO!$C$16/$E35)*U$6*PRODUCTO!$G$10,2)</f>
        <v>1521.77</v>
      </c>
      <c r="V35" s="44">
        <f>ROUND((PRODUCTO!$C$16/$E35)*V$6*PRODUCTO!$G$10,2)</f>
        <v>1507.65</v>
      </c>
      <c r="W35" s="44">
        <f>ROUND((PRODUCTO!$C$16/$E35)*W$6*PRODUCTO!$G$10,2)</f>
        <v>1468.95</v>
      </c>
      <c r="X35" s="44">
        <f>ROUND((PRODUCTO!$C$16/$E35)*X$6*PRODUCTO!$G$10,2)</f>
        <v>1412.47</v>
      </c>
      <c r="Y35" s="44">
        <f>ROUND((PRODUCTO!$C$16/$E35)*Y$6*PRODUCTO!$G$10,2)</f>
        <v>1318.42</v>
      </c>
      <c r="Z35" s="44">
        <f>ROUND((PRODUCTO!$C$16/$E35)*Z$6*PRODUCTO!$G$10,2)</f>
        <v>1157.71</v>
      </c>
      <c r="AA35" s="44">
        <f>ROUND((PRODUCTO!$C$16/$E35)*AA$6*PRODUCTO!$G$10,2)</f>
        <v>943.06</v>
      </c>
      <c r="AB35" s="44">
        <f>ROUND((PRODUCTO!$C$16/$E35)*AB$6*PRODUCTO!$G$10,2)</f>
        <v>884.31</v>
      </c>
      <c r="AC35" s="44">
        <f>ROUND((PRODUCTO!$C$16/$E35)*AC$6*PRODUCTO!$G$10,2)</f>
        <v>871.32</v>
      </c>
      <c r="AD35" s="45">
        <f t="shared" ref="AD35:AD37" si="162">+SUM(F35:AC35)*E35</f>
        <v>536630.49000000011</v>
      </c>
    </row>
    <row r="36" spans="2:31" x14ac:dyDescent="0.15">
      <c r="B36" s="65"/>
      <c r="C36" s="69"/>
      <c r="D36" s="38" t="s">
        <v>23</v>
      </c>
      <c r="E36" s="39">
        <v>5</v>
      </c>
      <c r="F36" s="44">
        <f>ROUND((PRODUCTO!$D$16/$E36)*F$7*PRODUCTO!$G$10,2)</f>
        <v>813.82</v>
      </c>
      <c r="G36" s="44">
        <f>ROUND((PRODUCTO!$D$16/$E36)*G$7*PRODUCTO!$G$10,2)</f>
        <v>801.77</v>
      </c>
      <c r="H36" s="44">
        <f>ROUND((PRODUCTO!$D$16/$E36)*H$7*PRODUCTO!$G$10,2)</f>
        <v>794.18</v>
      </c>
      <c r="I36" s="44">
        <f>ROUND((PRODUCTO!$D$16/$E36)*I$7*PRODUCTO!$G$10,2)</f>
        <v>793.29</v>
      </c>
      <c r="J36" s="44">
        <f>ROUND((PRODUCTO!$D$16/$E36)*J$7*PRODUCTO!$G$10,2)</f>
        <v>766.07</v>
      </c>
      <c r="K36" s="44">
        <f>ROUND((PRODUCTO!$D$16/$E36)*K$7*PRODUCTO!$G$10,2)</f>
        <v>710.95</v>
      </c>
      <c r="L36" s="44">
        <f>ROUND((PRODUCTO!$D$16/$E36)*L$7*PRODUCTO!$G$10,2)</f>
        <v>770.31</v>
      </c>
      <c r="M36" s="44">
        <f>ROUND((PRODUCTO!$D$16/$E36)*M$7*PRODUCTO!$G$10,2)</f>
        <v>955.52</v>
      </c>
      <c r="N36" s="44">
        <f>ROUND((PRODUCTO!$D$16/$E36)*N$7*PRODUCTO!$G$10,2)</f>
        <v>1049.47</v>
      </c>
      <c r="O36" s="44">
        <f>ROUND((PRODUCTO!$D$16/$E36)*O$7*PRODUCTO!$G$10,2)</f>
        <v>1132.03</v>
      </c>
      <c r="P36" s="44">
        <f>ROUND((PRODUCTO!$D$16/$E36)*P$7*PRODUCTO!$G$10,2)</f>
        <v>1228.6500000000001</v>
      </c>
      <c r="Q36" s="44">
        <f>ROUND((PRODUCTO!$D$16/$E36)*Q$7*PRODUCTO!$G$10,2)</f>
        <v>1274.18</v>
      </c>
      <c r="R36" s="44">
        <f>ROUND((PRODUCTO!$D$16/$E36)*R$7*PRODUCTO!$G$10,2)</f>
        <v>1231.1099999999999</v>
      </c>
      <c r="S36" s="44">
        <f>ROUND((PRODUCTO!$D$16/$E36)*S$7*PRODUCTO!$G$10,2)</f>
        <v>1154.1199999999999</v>
      </c>
      <c r="T36" s="44">
        <f>ROUND((PRODUCTO!$D$16/$E36)*T$7*PRODUCTO!$G$10,2)</f>
        <v>1129.3499999999999</v>
      </c>
      <c r="U36" s="44">
        <f>ROUND((PRODUCTO!$D$16/$E36)*U$7*PRODUCTO!$G$10,2)</f>
        <v>1086.51</v>
      </c>
      <c r="V36" s="44">
        <f>ROUND((PRODUCTO!$D$16/$E36)*V$7*PRODUCTO!$G$10,2)</f>
        <v>1047.01</v>
      </c>
      <c r="W36" s="44">
        <f>ROUND((PRODUCTO!$D$16/$E36)*W$7*PRODUCTO!$G$10,2)</f>
        <v>1001.93</v>
      </c>
      <c r="X36" s="44">
        <f>ROUND((PRODUCTO!$D$16/$E36)*X$7*PRODUCTO!$G$10,2)</f>
        <v>1017.55</v>
      </c>
      <c r="Y36" s="44">
        <f>ROUND((PRODUCTO!$D$16/$E36)*Y$7*PRODUCTO!$G$10,2)</f>
        <v>968.91</v>
      </c>
      <c r="Z36" s="44">
        <f>ROUND((PRODUCTO!$D$16/$E36)*Z$7*PRODUCTO!$G$10,2)</f>
        <v>836.14</v>
      </c>
      <c r="AA36" s="44">
        <f>ROUND((PRODUCTO!$D$16/$E36)*AA$7*PRODUCTO!$G$10,2)</f>
        <v>640.88</v>
      </c>
      <c r="AB36" s="44">
        <f>ROUND((PRODUCTO!$D$16/$E36)*AB$7*PRODUCTO!$G$10,2)</f>
        <v>569.25</v>
      </c>
      <c r="AC36" s="44">
        <f>ROUND((PRODUCTO!$D$16/$E36)*AC$7*PRODUCTO!$G$10,2)</f>
        <v>541.79999999999995</v>
      </c>
      <c r="AD36" s="46">
        <f t="shared" si="162"/>
        <v>111574</v>
      </c>
    </row>
    <row r="37" spans="2:31" x14ac:dyDescent="0.15">
      <c r="B37" s="65"/>
      <c r="C37" s="69"/>
      <c r="D37" s="40" t="s">
        <v>24</v>
      </c>
      <c r="E37" s="41">
        <v>7</v>
      </c>
      <c r="F37" s="44">
        <f>ROUND((PRODUCTO!$E$16/$E37)*F$8*PRODUCTO!$G$10,2)</f>
        <v>534.79999999999995</v>
      </c>
      <c r="G37" s="44">
        <f>ROUND((PRODUCTO!$E$16/$E37)*G$8*PRODUCTO!$G$10,2)</f>
        <v>528.37</v>
      </c>
      <c r="H37" s="44">
        <f>ROUND((PRODUCTO!$E$16/$E37)*H$8*PRODUCTO!$G$10,2)</f>
        <v>515.02</v>
      </c>
      <c r="I37" s="44">
        <f>ROUND((PRODUCTO!$E$16/$E37)*I$8*PRODUCTO!$G$10,2)</f>
        <v>506.91</v>
      </c>
      <c r="J37" s="44">
        <f>ROUND((PRODUCTO!$E$16/$E37)*J$8*PRODUCTO!$G$10,2)</f>
        <v>502.68</v>
      </c>
      <c r="K37" s="44">
        <f>ROUND((PRODUCTO!$E$16/$E37)*K$8*PRODUCTO!$G$10,2)</f>
        <v>480.03</v>
      </c>
      <c r="L37" s="44">
        <f>ROUND((PRODUCTO!$E$16/$E37)*L$8*PRODUCTO!$G$10,2)</f>
        <v>482.06</v>
      </c>
      <c r="M37" s="44">
        <f>ROUND((PRODUCTO!$E$16/$E37)*M$8*PRODUCTO!$G$10,2)</f>
        <v>515.70000000000005</v>
      </c>
      <c r="N37" s="44">
        <f>ROUND((PRODUCTO!$E$16/$E37)*N$8*PRODUCTO!$G$10,2)</f>
        <v>560.49</v>
      </c>
      <c r="O37" s="44">
        <f>ROUND((PRODUCTO!$E$16/$E37)*O$8*PRODUCTO!$G$10,2)</f>
        <v>656.16</v>
      </c>
      <c r="P37" s="44">
        <f>ROUND((PRODUCTO!$E$16/$E37)*P$8*PRODUCTO!$G$10,2)</f>
        <v>843.95</v>
      </c>
      <c r="Q37" s="44">
        <f>ROUND((PRODUCTO!$E$16/$E37)*Q$8*PRODUCTO!$G$10,2)</f>
        <v>885.53</v>
      </c>
      <c r="R37" s="44">
        <f>ROUND((PRODUCTO!$E$16/$E37)*R$8*PRODUCTO!$G$10,2)</f>
        <v>884.34</v>
      </c>
      <c r="S37" s="44">
        <f>ROUND((PRODUCTO!$E$16/$E37)*S$8*PRODUCTO!$G$10,2)</f>
        <v>876.91</v>
      </c>
      <c r="T37" s="44">
        <f>ROUND((PRODUCTO!$E$16/$E37)*T$8*PRODUCTO!$G$10,2)</f>
        <v>867.27</v>
      </c>
      <c r="U37" s="44">
        <f>ROUND((PRODUCTO!$E$16/$E37)*U$8*PRODUCTO!$G$10,2)</f>
        <v>872</v>
      </c>
      <c r="V37" s="44">
        <f>ROUND((PRODUCTO!$E$16/$E37)*V$8*PRODUCTO!$G$10,2)</f>
        <v>889.58</v>
      </c>
      <c r="W37" s="44">
        <f>ROUND((PRODUCTO!$E$16/$E37)*W$8*PRODUCTO!$G$10,2)</f>
        <v>913.58</v>
      </c>
      <c r="X37" s="44">
        <f>ROUND((PRODUCTO!$E$16/$E37)*X$8*PRODUCTO!$G$10,2)</f>
        <v>946.37</v>
      </c>
      <c r="Y37" s="44">
        <f>ROUND((PRODUCTO!$E$16/$E37)*Y$8*PRODUCTO!$G$10,2)</f>
        <v>881.47</v>
      </c>
      <c r="Z37" s="44">
        <f>ROUND((PRODUCTO!$E$16/$E37)*Z$8*PRODUCTO!$G$10,2)</f>
        <v>733.91</v>
      </c>
      <c r="AA37" s="44">
        <f>ROUND((PRODUCTO!$E$16/$E37)*AA$8*PRODUCTO!$G$10,2)</f>
        <v>682.53</v>
      </c>
      <c r="AB37" s="44">
        <f>ROUND((PRODUCTO!$E$16/$E37)*AB$8*PRODUCTO!$G$10,2)</f>
        <v>669.34</v>
      </c>
      <c r="AC37" s="44">
        <f>ROUND((PRODUCTO!$E$16/$E37)*AC$8*PRODUCTO!$G$10,2)</f>
        <v>673.57</v>
      </c>
      <c r="AD37" s="46">
        <f t="shared" si="162"/>
        <v>118317.98999999999</v>
      </c>
    </row>
    <row r="38" spans="2:31" x14ac:dyDescent="0.15">
      <c r="B38" s="66"/>
      <c r="C38" s="70"/>
      <c r="D38" s="42" t="s">
        <v>13</v>
      </c>
      <c r="E38" s="43">
        <f>SUM(E35:E37)</f>
        <v>31</v>
      </c>
      <c r="F38" s="47">
        <f t="shared" ref="F38" si="163">SUM(F35:F37)</f>
        <v>2205.25</v>
      </c>
      <c r="G38" s="47">
        <f t="shared" ref="G38" si="164">SUM(G35:G37)</f>
        <v>2180.56</v>
      </c>
      <c r="H38" s="47">
        <f t="shared" ref="H38" si="165">SUM(H35:H37)</f>
        <v>2153.9699999999998</v>
      </c>
      <c r="I38" s="47">
        <f t="shared" ref="I38" si="166">SUM(I35:I37)</f>
        <v>2148.3599999999997</v>
      </c>
      <c r="J38" s="47">
        <f t="shared" ref="J38" si="167">SUM(J35:J37)</f>
        <v>2078.7799999999997</v>
      </c>
      <c r="K38" s="47">
        <f t="shared" ref="K38" si="168">SUM(K35:K37)</f>
        <v>1977.57</v>
      </c>
      <c r="L38" s="47">
        <f t="shared" ref="L38" si="169">SUM(L35:L37)</f>
        <v>2148.8200000000002</v>
      </c>
      <c r="M38" s="47">
        <f t="shared" ref="M38" si="170">SUM(M35:M37)</f>
        <v>2642.7699999999995</v>
      </c>
      <c r="N38" s="47">
        <f t="shared" ref="N38" si="171">SUM(N35:N37)</f>
        <v>2899.8500000000004</v>
      </c>
      <c r="O38" s="47">
        <f t="shared" ref="O38" si="172">SUM(O35:O37)</f>
        <v>3154.62</v>
      </c>
      <c r="P38" s="47">
        <f t="shared" ref="P38" si="173">SUM(P35:P37)</f>
        <v>3554.55</v>
      </c>
      <c r="Q38" s="47">
        <f t="shared" ref="Q38" si="174">SUM(Q35:Q37)</f>
        <v>3687.13</v>
      </c>
      <c r="R38" s="47">
        <f t="shared" ref="R38" si="175">SUM(R35:R37)</f>
        <v>3590.05</v>
      </c>
      <c r="S38" s="47">
        <f t="shared" ref="S38" si="176">SUM(S35:S37)</f>
        <v>3478.24</v>
      </c>
      <c r="T38" s="47">
        <f t="shared" ref="T38" si="177">SUM(T35:T37)</f>
        <v>3502.57</v>
      </c>
      <c r="U38" s="47">
        <f t="shared" ref="U38" si="178">SUM(U35:U37)</f>
        <v>3480.2799999999997</v>
      </c>
      <c r="V38" s="47">
        <f t="shared" ref="V38" si="179">SUM(V35:V37)</f>
        <v>3444.24</v>
      </c>
      <c r="W38" s="47">
        <f t="shared" ref="W38" si="180">SUM(W35:W37)</f>
        <v>3384.46</v>
      </c>
      <c r="X38" s="47">
        <f t="shared" ref="X38" si="181">SUM(X35:X37)</f>
        <v>3376.39</v>
      </c>
      <c r="Y38" s="47">
        <f t="shared" ref="Y38" si="182">SUM(Y35:Y37)</f>
        <v>3168.8</v>
      </c>
      <c r="Z38" s="47">
        <f t="shared" ref="Z38" si="183">SUM(Z35:Z37)</f>
        <v>2727.7599999999998</v>
      </c>
      <c r="AA38" s="47">
        <f t="shared" ref="AA38" si="184">SUM(AA35:AA37)</f>
        <v>2266.4700000000003</v>
      </c>
      <c r="AB38" s="47">
        <f t="shared" ref="AB38" si="185">SUM(AB35:AB37)</f>
        <v>2122.9</v>
      </c>
      <c r="AC38" s="47">
        <f t="shared" ref="AC38" si="186">SUM(AC35:AC37)</f>
        <v>2086.69</v>
      </c>
      <c r="AD38" s="48">
        <f t="shared" ref="AD38" si="187">+SUM(AD35:AD37)</f>
        <v>766522.4800000001</v>
      </c>
      <c r="AE38" s="25">
        <f t="shared" ref="AE38" si="188">+AD38-C35</f>
        <v>0.48000000009778887</v>
      </c>
    </row>
    <row r="39" spans="2:31" x14ac:dyDescent="0.15">
      <c r="B39" s="65">
        <v>44774</v>
      </c>
      <c r="C39" s="68">
        <f>+PRODUCTO!K17</f>
        <v>832512</v>
      </c>
      <c r="D39" s="36" t="s">
        <v>22</v>
      </c>
      <c r="E39" s="37">
        <v>22</v>
      </c>
      <c r="F39" s="44">
        <f>ROUND((PRODUCTO!$C$17/$E39)*F$6*PRODUCTO!$G$10,2)</f>
        <v>896.9</v>
      </c>
      <c r="G39" s="44">
        <f>ROUND((PRODUCTO!$C$17/$E39)*G$6*PRODUCTO!$G$10,2)</f>
        <v>890.4</v>
      </c>
      <c r="H39" s="44">
        <f>ROUND((PRODUCTO!$C$17/$E39)*H$6*PRODUCTO!$G$10,2)</f>
        <v>884.48</v>
      </c>
      <c r="I39" s="44">
        <f>ROUND((PRODUCTO!$C$17/$E39)*I$6*PRODUCTO!$G$10,2)</f>
        <v>888.03</v>
      </c>
      <c r="J39" s="44">
        <f>ROUND((PRODUCTO!$C$17/$E39)*J$6*PRODUCTO!$G$10,2)</f>
        <v>848.11</v>
      </c>
      <c r="K39" s="44">
        <f>ROUND((PRODUCTO!$C$17/$E39)*K$6*PRODUCTO!$G$10,2)</f>
        <v>823.56</v>
      </c>
      <c r="L39" s="44">
        <f>ROUND((PRODUCTO!$C$17/$E39)*L$6*PRODUCTO!$G$10,2)</f>
        <v>938.6</v>
      </c>
      <c r="M39" s="44">
        <f>ROUND((PRODUCTO!$C$17/$E39)*M$6*PRODUCTO!$G$10,2)</f>
        <v>1226.6199999999999</v>
      </c>
      <c r="N39" s="44">
        <f>ROUND((PRODUCTO!$C$17/$E39)*N$6*PRODUCTO!$G$10,2)</f>
        <v>1350.53</v>
      </c>
      <c r="O39" s="44">
        <f>ROUND((PRODUCTO!$C$17/$E39)*O$6*PRODUCTO!$G$10,2)</f>
        <v>1430.66</v>
      </c>
      <c r="P39" s="44">
        <f>ROUND((PRODUCTO!$C$17/$E39)*P$6*PRODUCTO!$G$10,2)</f>
        <v>1551.61</v>
      </c>
      <c r="Q39" s="44">
        <f>ROUND((PRODUCTO!$C$17/$E39)*Q$6*PRODUCTO!$G$10,2)</f>
        <v>1599.22</v>
      </c>
      <c r="R39" s="44">
        <f>ROUND((PRODUCTO!$C$17/$E39)*R$6*PRODUCTO!$G$10,2)</f>
        <v>1543.92</v>
      </c>
      <c r="S39" s="44">
        <f>ROUND((PRODUCTO!$C$17/$E39)*S$6*PRODUCTO!$G$10,2)</f>
        <v>1515.24</v>
      </c>
      <c r="T39" s="44">
        <f>ROUND((PRODUCTO!$C$17/$E39)*T$6*PRODUCTO!$G$10,2)</f>
        <v>1576.75</v>
      </c>
      <c r="U39" s="44">
        <f>ROUND((PRODUCTO!$C$17/$E39)*U$6*PRODUCTO!$G$10,2)</f>
        <v>1593.31</v>
      </c>
      <c r="V39" s="44">
        <f>ROUND((PRODUCTO!$C$17/$E39)*V$6*PRODUCTO!$G$10,2)</f>
        <v>1578.52</v>
      </c>
      <c r="W39" s="44">
        <f>ROUND((PRODUCTO!$C$17/$E39)*W$6*PRODUCTO!$G$10,2)</f>
        <v>1538.01</v>
      </c>
      <c r="X39" s="44">
        <f>ROUND((PRODUCTO!$C$17/$E39)*X$6*PRODUCTO!$G$10,2)</f>
        <v>1478.87</v>
      </c>
      <c r="Y39" s="44">
        <f>ROUND((PRODUCTO!$C$17/$E39)*Y$6*PRODUCTO!$G$10,2)</f>
        <v>1380.39</v>
      </c>
      <c r="Z39" s="44">
        <f>ROUND((PRODUCTO!$C$17/$E39)*Z$6*PRODUCTO!$G$10,2)</f>
        <v>1212.1300000000001</v>
      </c>
      <c r="AA39" s="44">
        <f>ROUND((PRODUCTO!$C$17/$E39)*AA$6*PRODUCTO!$G$10,2)</f>
        <v>987.39</v>
      </c>
      <c r="AB39" s="44">
        <f>ROUND((PRODUCTO!$C$17/$E39)*AB$6*PRODUCTO!$G$10,2)</f>
        <v>925.88</v>
      </c>
      <c r="AC39" s="44">
        <f>ROUND((PRODUCTO!$C$17/$E39)*AC$6*PRODUCTO!$G$10,2)</f>
        <v>912.28</v>
      </c>
      <c r="AD39" s="45">
        <f t="shared" ref="AD39:AD41" si="189">+SUM(F39:AC39)*E39</f>
        <v>650571.02</v>
      </c>
    </row>
    <row r="40" spans="2:31" x14ac:dyDescent="0.15">
      <c r="B40" s="65"/>
      <c r="C40" s="69"/>
      <c r="D40" s="38" t="s">
        <v>23</v>
      </c>
      <c r="E40" s="39">
        <v>4</v>
      </c>
      <c r="F40" s="44">
        <f>ROUND((PRODUCTO!$D$17/$E40)*F$7*PRODUCTO!$G$10,2)</f>
        <v>852.08</v>
      </c>
      <c r="G40" s="44">
        <f>ROUND((PRODUCTO!$D$17/$E40)*G$7*PRODUCTO!$G$10,2)</f>
        <v>839.46</v>
      </c>
      <c r="H40" s="44">
        <f>ROUND((PRODUCTO!$D$17/$E40)*H$7*PRODUCTO!$G$10,2)</f>
        <v>831.52</v>
      </c>
      <c r="I40" s="44">
        <f>ROUND((PRODUCTO!$D$17/$E40)*I$7*PRODUCTO!$G$10,2)</f>
        <v>830.58</v>
      </c>
      <c r="J40" s="44">
        <f>ROUND((PRODUCTO!$D$17/$E40)*J$7*PRODUCTO!$G$10,2)</f>
        <v>802.08</v>
      </c>
      <c r="K40" s="44">
        <f>ROUND((PRODUCTO!$D$17/$E40)*K$7*PRODUCTO!$G$10,2)</f>
        <v>744.37</v>
      </c>
      <c r="L40" s="44">
        <f>ROUND((PRODUCTO!$D$17/$E40)*L$7*PRODUCTO!$G$10,2)</f>
        <v>806.52</v>
      </c>
      <c r="M40" s="44">
        <f>ROUND((PRODUCTO!$D$17/$E40)*M$7*PRODUCTO!$G$10,2)</f>
        <v>1000.44</v>
      </c>
      <c r="N40" s="44">
        <f>ROUND((PRODUCTO!$D$17/$E40)*N$7*PRODUCTO!$G$10,2)</f>
        <v>1098.8</v>
      </c>
      <c r="O40" s="44">
        <f>ROUND((PRODUCTO!$D$17/$E40)*O$7*PRODUCTO!$G$10,2)</f>
        <v>1185.24</v>
      </c>
      <c r="P40" s="44">
        <f>ROUND((PRODUCTO!$D$17/$E40)*P$7*PRODUCTO!$G$10,2)</f>
        <v>1286.4100000000001</v>
      </c>
      <c r="Q40" s="44">
        <f>ROUND((PRODUCTO!$D$17/$E40)*Q$7*PRODUCTO!$G$10,2)</f>
        <v>1334.07</v>
      </c>
      <c r="R40" s="44">
        <f>ROUND((PRODUCTO!$D$17/$E40)*R$7*PRODUCTO!$G$10,2)</f>
        <v>1288.98</v>
      </c>
      <c r="S40" s="44">
        <f>ROUND((PRODUCTO!$D$17/$E40)*S$7*PRODUCTO!$G$10,2)</f>
        <v>1208.3699999999999</v>
      </c>
      <c r="T40" s="44">
        <f>ROUND((PRODUCTO!$D$17/$E40)*T$7*PRODUCTO!$G$10,2)</f>
        <v>1182.44</v>
      </c>
      <c r="U40" s="44">
        <f>ROUND((PRODUCTO!$D$17/$E40)*U$7*PRODUCTO!$G$10,2)</f>
        <v>1137.58</v>
      </c>
      <c r="V40" s="44">
        <f>ROUND((PRODUCTO!$D$17/$E40)*V$7*PRODUCTO!$G$10,2)</f>
        <v>1096.23</v>
      </c>
      <c r="W40" s="44">
        <f>ROUND((PRODUCTO!$D$17/$E40)*W$7*PRODUCTO!$G$10,2)</f>
        <v>1049.03</v>
      </c>
      <c r="X40" s="44">
        <f>ROUND((PRODUCTO!$D$17/$E40)*X$7*PRODUCTO!$G$10,2)</f>
        <v>1065.3900000000001</v>
      </c>
      <c r="Y40" s="44">
        <f>ROUND((PRODUCTO!$D$17/$E40)*Y$7*PRODUCTO!$G$10,2)</f>
        <v>1014.45</v>
      </c>
      <c r="Z40" s="44">
        <f>ROUND((PRODUCTO!$D$17/$E40)*Z$7*PRODUCTO!$G$10,2)</f>
        <v>875.44</v>
      </c>
      <c r="AA40" s="44">
        <f>ROUND((PRODUCTO!$D$17/$E40)*AA$7*PRODUCTO!$G$10,2)</f>
        <v>671.01</v>
      </c>
      <c r="AB40" s="44">
        <f>ROUND((PRODUCTO!$D$17/$E40)*AB$7*PRODUCTO!$G$10,2)</f>
        <v>596.01</v>
      </c>
      <c r="AC40" s="44">
        <f>ROUND((PRODUCTO!$D$17/$E40)*AC$7*PRODUCTO!$G$10,2)</f>
        <v>567.27</v>
      </c>
      <c r="AD40" s="46">
        <f t="shared" si="189"/>
        <v>93455.079999999987</v>
      </c>
    </row>
    <row r="41" spans="2:31" x14ac:dyDescent="0.15">
      <c r="B41" s="65"/>
      <c r="C41" s="69"/>
      <c r="D41" s="40" t="s">
        <v>24</v>
      </c>
      <c r="E41" s="41">
        <v>5</v>
      </c>
      <c r="F41" s="44">
        <f>ROUND((PRODUCTO!$E$17/$E41)*F$8*PRODUCTO!$G$10,2)</f>
        <v>559.94000000000005</v>
      </c>
      <c r="G41" s="44">
        <f>ROUND((PRODUCTO!$E$17/$E41)*G$8*PRODUCTO!$G$10,2)</f>
        <v>553.21</v>
      </c>
      <c r="H41" s="44">
        <f>ROUND((PRODUCTO!$E$17/$E41)*H$8*PRODUCTO!$G$10,2)</f>
        <v>539.23</v>
      </c>
      <c r="I41" s="44">
        <f>ROUND((PRODUCTO!$E$17/$E41)*I$8*PRODUCTO!$G$10,2)</f>
        <v>530.74</v>
      </c>
      <c r="J41" s="44">
        <f>ROUND((PRODUCTO!$E$17/$E41)*J$8*PRODUCTO!$G$10,2)</f>
        <v>526.30999999999995</v>
      </c>
      <c r="K41" s="44">
        <f>ROUND((PRODUCTO!$E$17/$E41)*K$8*PRODUCTO!$G$10,2)</f>
        <v>502.6</v>
      </c>
      <c r="L41" s="44">
        <f>ROUND((PRODUCTO!$E$17/$E41)*L$8*PRODUCTO!$G$10,2)</f>
        <v>504.72</v>
      </c>
      <c r="M41" s="44">
        <f>ROUND((PRODUCTO!$E$17/$E41)*M$8*PRODUCTO!$G$10,2)</f>
        <v>539.94000000000005</v>
      </c>
      <c r="N41" s="44">
        <f>ROUND((PRODUCTO!$E$17/$E41)*N$8*PRODUCTO!$G$10,2)</f>
        <v>586.84</v>
      </c>
      <c r="O41" s="44">
        <f>ROUND((PRODUCTO!$E$17/$E41)*O$8*PRODUCTO!$G$10,2)</f>
        <v>687.01</v>
      </c>
      <c r="P41" s="44">
        <f>ROUND((PRODUCTO!$E$17/$E41)*P$8*PRODUCTO!$G$10,2)</f>
        <v>883.62</v>
      </c>
      <c r="Q41" s="44">
        <f>ROUND((PRODUCTO!$E$17/$E41)*Q$8*PRODUCTO!$G$10,2)</f>
        <v>927.16</v>
      </c>
      <c r="R41" s="44">
        <f>ROUND((PRODUCTO!$E$17/$E41)*R$8*PRODUCTO!$G$10,2)</f>
        <v>925.92</v>
      </c>
      <c r="S41" s="44">
        <f>ROUND((PRODUCTO!$E$17/$E41)*S$8*PRODUCTO!$G$10,2)</f>
        <v>918.13</v>
      </c>
      <c r="T41" s="44">
        <f>ROUND((PRODUCTO!$E$17/$E41)*T$8*PRODUCTO!$G$10,2)</f>
        <v>908.04</v>
      </c>
      <c r="U41" s="44">
        <f>ROUND((PRODUCTO!$E$17/$E41)*U$8*PRODUCTO!$G$10,2)</f>
        <v>913</v>
      </c>
      <c r="V41" s="44">
        <f>ROUND((PRODUCTO!$E$17/$E41)*V$8*PRODUCTO!$G$10,2)</f>
        <v>931.4</v>
      </c>
      <c r="W41" s="44">
        <f>ROUND((PRODUCTO!$E$17/$E41)*W$8*PRODUCTO!$G$10,2)</f>
        <v>956.53</v>
      </c>
      <c r="X41" s="44">
        <f>ROUND((PRODUCTO!$E$17/$E41)*X$8*PRODUCTO!$G$10,2)</f>
        <v>990.87</v>
      </c>
      <c r="Y41" s="44">
        <f>ROUND((PRODUCTO!$E$17/$E41)*Y$8*PRODUCTO!$G$10,2)</f>
        <v>922.91</v>
      </c>
      <c r="Z41" s="44">
        <f>ROUND((PRODUCTO!$E$17/$E41)*Z$8*PRODUCTO!$G$10,2)</f>
        <v>768.41</v>
      </c>
      <c r="AA41" s="44">
        <f>ROUND((PRODUCTO!$E$17/$E41)*AA$8*PRODUCTO!$G$10,2)</f>
        <v>714.61</v>
      </c>
      <c r="AB41" s="44">
        <f>ROUND((PRODUCTO!$E$17/$E41)*AB$8*PRODUCTO!$G$10,2)</f>
        <v>700.81</v>
      </c>
      <c r="AC41" s="44">
        <f>ROUND((PRODUCTO!$E$17/$E41)*AC$8*PRODUCTO!$G$10,2)</f>
        <v>705.23</v>
      </c>
      <c r="AD41" s="46">
        <f t="shared" si="189"/>
        <v>88485.9</v>
      </c>
    </row>
    <row r="42" spans="2:31" x14ac:dyDescent="0.15">
      <c r="B42" s="66"/>
      <c r="C42" s="70"/>
      <c r="D42" s="42" t="s">
        <v>13</v>
      </c>
      <c r="E42" s="43">
        <f>SUM(E39:E41)</f>
        <v>31</v>
      </c>
      <c r="F42" s="47">
        <f t="shared" ref="F42" si="190">SUM(F39:F41)</f>
        <v>2308.92</v>
      </c>
      <c r="G42" s="47">
        <f t="shared" ref="G42" si="191">SUM(G39:G41)</f>
        <v>2283.0700000000002</v>
      </c>
      <c r="H42" s="47">
        <f t="shared" ref="H42" si="192">SUM(H39:H41)</f>
        <v>2255.23</v>
      </c>
      <c r="I42" s="47">
        <f t="shared" ref="I42" si="193">SUM(I39:I41)</f>
        <v>2249.3500000000004</v>
      </c>
      <c r="J42" s="47">
        <f t="shared" ref="J42" si="194">SUM(J39:J41)</f>
        <v>2176.5</v>
      </c>
      <c r="K42" s="47">
        <f t="shared" ref="K42" si="195">SUM(K39:K41)</f>
        <v>2070.5299999999997</v>
      </c>
      <c r="L42" s="47">
        <f t="shared" ref="L42" si="196">SUM(L39:L41)</f>
        <v>2249.84</v>
      </c>
      <c r="M42" s="47">
        <f t="shared" ref="M42" si="197">SUM(M39:M41)</f>
        <v>2767</v>
      </c>
      <c r="N42" s="47">
        <f t="shared" ref="N42" si="198">SUM(N39:N41)</f>
        <v>3036.17</v>
      </c>
      <c r="O42" s="47">
        <f t="shared" ref="O42" si="199">SUM(O39:O41)</f>
        <v>3302.91</v>
      </c>
      <c r="P42" s="47">
        <f t="shared" ref="P42" si="200">SUM(P39:P41)</f>
        <v>3721.64</v>
      </c>
      <c r="Q42" s="47">
        <f t="shared" ref="Q42" si="201">SUM(Q39:Q41)</f>
        <v>3860.45</v>
      </c>
      <c r="R42" s="47">
        <f t="shared" ref="R42" si="202">SUM(R39:R41)</f>
        <v>3758.82</v>
      </c>
      <c r="S42" s="47">
        <f t="shared" ref="S42" si="203">SUM(S39:S41)</f>
        <v>3641.74</v>
      </c>
      <c r="T42" s="47">
        <f t="shared" ref="T42" si="204">SUM(T39:T41)</f>
        <v>3667.23</v>
      </c>
      <c r="U42" s="47">
        <f t="shared" ref="U42" si="205">SUM(U39:U41)</f>
        <v>3643.89</v>
      </c>
      <c r="V42" s="47">
        <f t="shared" ref="V42" si="206">SUM(V39:V41)</f>
        <v>3606.15</v>
      </c>
      <c r="W42" s="47">
        <f t="shared" ref="W42" si="207">SUM(W39:W41)</f>
        <v>3543.5699999999997</v>
      </c>
      <c r="X42" s="47">
        <f t="shared" ref="X42" si="208">SUM(X39:X41)</f>
        <v>3535.13</v>
      </c>
      <c r="Y42" s="47">
        <f t="shared" ref="Y42" si="209">SUM(Y39:Y41)</f>
        <v>3317.75</v>
      </c>
      <c r="Z42" s="47">
        <f t="shared" ref="Z42" si="210">SUM(Z39:Z41)</f>
        <v>2855.98</v>
      </c>
      <c r="AA42" s="47">
        <f t="shared" ref="AA42" si="211">SUM(AA39:AA41)</f>
        <v>2373.0100000000002</v>
      </c>
      <c r="AB42" s="47">
        <f t="shared" ref="AB42" si="212">SUM(AB39:AB41)</f>
        <v>2222.6999999999998</v>
      </c>
      <c r="AC42" s="47">
        <f t="shared" ref="AC42" si="213">SUM(AC39:AC41)</f>
        <v>2184.7799999999997</v>
      </c>
      <c r="AD42" s="48">
        <f t="shared" ref="AD42" si="214">+SUM(AD39:AD41)</f>
        <v>832512</v>
      </c>
      <c r="AE42" s="25">
        <f t="shared" ref="AE42" si="215">+AD42-C39</f>
        <v>0</v>
      </c>
    </row>
    <row r="43" spans="2:31" x14ac:dyDescent="0.15">
      <c r="B43" s="65">
        <v>44805</v>
      </c>
      <c r="C43" s="68">
        <f>+PRODUCTO!K18</f>
        <v>906318</v>
      </c>
      <c r="D43" s="36" t="s">
        <v>22</v>
      </c>
      <c r="E43" s="37">
        <v>22</v>
      </c>
      <c r="F43" s="44">
        <f>ROUND((PRODUCTO!$C$18/$E43)*F$6*PRODUCTO!$G$10,2)</f>
        <v>997.62</v>
      </c>
      <c r="G43" s="44">
        <f>ROUND((PRODUCTO!$C$18/$E43)*G$6*PRODUCTO!$G$10,2)</f>
        <v>990.39</v>
      </c>
      <c r="H43" s="44">
        <f>ROUND((PRODUCTO!$C$18/$E43)*H$6*PRODUCTO!$G$10,2)</f>
        <v>983.81</v>
      </c>
      <c r="I43" s="44">
        <f>ROUND((PRODUCTO!$C$18/$E43)*I$6*PRODUCTO!$G$10,2)</f>
        <v>987.75</v>
      </c>
      <c r="J43" s="44">
        <f>ROUND((PRODUCTO!$C$18/$E43)*J$6*PRODUCTO!$G$10,2)</f>
        <v>943.35</v>
      </c>
      <c r="K43" s="44">
        <f>ROUND((PRODUCTO!$C$18/$E43)*K$6*PRODUCTO!$G$10,2)</f>
        <v>916.05</v>
      </c>
      <c r="L43" s="44">
        <f>ROUND((PRODUCTO!$C$18/$E43)*L$6*PRODUCTO!$G$10,2)</f>
        <v>1044</v>
      </c>
      <c r="M43" s="44">
        <f>ROUND((PRODUCTO!$C$18/$E43)*M$6*PRODUCTO!$G$10,2)</f>
        <v>1364.37</v>
      </c>
      <c r="N43" s="44">
        <f>ROUND((PRODUCTO!$C$18/$E43)*N$6*PRODUCTO!$G$10,2)</f>
        <v>1502.19</v>
      </c>
      <c r="O43" s="44">
        <f>ROUND((PRODUCTO!$C$18/$E43)*O$6*PRODUCTO!$G$10,2)</f>
        <v>1591.33</v>
      </c>
      <c r="P43" s="44">
        <f>ROUND((PRODUCTO!$C$18/$E43)*P$6*PRODUCTO!$G$10,2)</f>
        <v>1725.86</v>
      </c>
      <c r="Q43" s="44">
        <f>ROUND((PRODUCTO!$C$18/$E43)*Q$6*PRODUCTO!$G$10,2)</f>
        <v>1778.81</v>
      </c>
      <c r="R43" s="44">
        <f>ROUND((PRODUCTO!$C$18/$E43)*R$6*PRODUCTO!$G$10,2)</f>
        <v>1717.31</v>
      </c>
      <c r="S43" s="44">
        <f>ROUND((PRODUCTO!$C$18/$E43)*S$6*PRODUCTO!$G$10,2)</f>
        <v>1685.4</v>
      </c>
      <c r="T43" s="44">
        <f>ROUND((PRODUCTO!$C$18/$E43)*T$6*PRODUCTO!$G$10,2)</f>
        <v>1753.82</v>
      </c>
      <c r="U43" s="44">
        <f>ROUND((PRODUCTO!$C$18/$E43)*U$6*PRODUCTO!$G$10,2)</f>
        <v>1772.24</v>
      </c>
      <c r="V43" s="44">
        <f>ROUND((PRODUCTO!$C$18/$E43)*V$6*PRODUCTO!$G$10,2)</f>
        <v>1755.79</v>
      </c>
      <c r="W43" s="44">
        <f>ROUND((PRODUCTO!$C$18/$E43)*W$6*PRODUCTO!$G$10,2)</f>
        <v>1710.73</v>
      </c>
      <c r="X43" s="44">
        <f>ROUND((PRODUCTO!$C$18/$E43)*X$6*PRODUCTO!$G$10,2)</f>
        <v>1644.94</v>
      </c>
      <c r="Y43" s="44">
        <f>ROUND((PRODUCTO!$C$18/$E43)*Y$6*PRODUCTO!$G$10,2)</f>
        <v>1535.41</v>
      </c>
      <c r="Z43" s="44">
        <f>ROUND((PRODUCTO!$C$18/$E43)*Z$6*PRODUCTO!$G$10,2)</f>
        <v>1348.25</v>
      </c>
      <c r="AA43" s="44">
        <f>ROUND((PRODUCTO!$C$18/$E43)*AA$6*PRODUCTO!$G$10,2)</f>
        <v>1098.27</v>
      </c>
      <c r="AB43" s="44">
        <f>ROUND((PRODUCTO!$C$18/$E43)*AB$6*PRODUCTO!$G$10,2)</f>
        <v>1029.8599999999999</v>
      </c>
      <c r="AC43" s="44">
        <f>ROUND((PRODUCTO!$C$18/$E43)*AC$6*PRODUCTO!$G$10,2)</f>
        <v>1014.73</v>
      </c>
      <c r="AD43" s="45">
        <f t="shared" ref="AD43:AD45" si="216">+SUM(F43:AC43)*E43</f>
        <v>723630.16000000015</v>
      </c>
    </row>
    <row r="44" spans="2:31" x14ac:dyDescent="0.15">
      <c r="B44" s="65"/>
      <c r="C44" s="69"/>
      <c r="D44" s="38" t="s">
        <v>23</v>
      </c>
      <c r="E44" s="39">
        <v>4</v>
      </c>
      <c r="F44" s="44">
        <f>ROUND((PRODUCTO!$D$18/$E44)*F$7*PRODUCTO!$G$10,2)</f>
        <v>947.76</v>
      </c>
      <c r="G44" s="44">
        <f>ROUND((PRODUCTO!$D$18/$E44)*G$7*PRODUCTO!$G$10,2)</f>
        <v>933.73</v>
      </c>
      <c r="H44" s="44">
        <f>ROUND((PRODUCTO!$D$18/$E44)*H$7*PRODUCTO!$G$10,2)</f>
        <v>924.9</v>
      </c>
      <c r="I44" s="44">
        <f>ROUND((PRODUCTO!$D$18/$E44)*I$7*PRODUCTO!$G$10,2)</f>
        <v>923.86</v>
      </c>
      <c r="J44" s="44">
        <f>ROUND((PRODUCTO!$D$18/$E44)*J$7*PRODUCTO!$G$10,2)</f>
        <v>892.15</v>
      </c>
      <c r="K44" s="44">
        <f>ROUND((PRODUCTO!$D$18/$E44)*K$7*PRODUCTO!$G$10,2)</f>
        <v>827.96</v>
      </c>
      <c r="L44" s="44">
        <f>ROUND((PRODUCTO!$D$18/$E44)*L$7*PRODUCTO!$G$10,2)</f>
        <v>897.09</v>
      </c>
      <c r="M44" s="44">
        <f>ROUND((PRODUCTO!$D$18/$E44)*M$7*PRODUCTO!$G$10,2)</f>
        <v>1112.78</v>
      </c>
      <c r="N44" s="44">
        <f>ROUND((PRODUCTO!$D$18/$E44)*N$7*PRODUCTO!$G$10,2)</f>
        <v>1222.19</v>
      </c>
      <c r="O44" s="44">
        <f>ROUND((PRODUCTO!$D$18/$E44)*O$7*PRODUCTO!$G$10,2)</f>
        <v>1318.35</v>
      </c>
      <c r="P44" s="44">
        <f>ROUND((PRODUCTO!$D$18/$E44)*P$7*PRODUCTO!$G$10,2)</f>
        <v>1430.87</v>
      </c>
      <c r="Q44" s="44">
        <f>ROUND((PRODUCTO!$D$18/$E44)*Q$7*PRODUCTO!$G$10,2)</f>
        <v>1483.89</v>
      </c>
      <c r="R44" s="44">
        <f>ROUND((PRODUCTO!$D$18/$E44)*R$7*PRODUCTO!$G$10,2)</f>
        <v>1433.73</v>
      </c>
      <c r="S44" s="44">
        <f>ROUND((PRODUCTO!$D$18/$E44)*S$7*PRODUCTO!$G$10,2)</f>
        <v>1344.07</v>
      </c>
      <c r="T44" s="44">
        <f>ROUND((PRODUCTO!$D$18/$E44)*T$7*PRODUCTO!$G$10,2)</f>
        <v>1315.23</v>
      </c>
      <c r="U44" s="44">
        <f>ROUND((PRODUCTO!$D$18/$E44)*U$7*PRODUCTO!$G$10,2)</f>
        <v>1265.33</v>
      </c>
      <c r="V44" s="44">
        <f>ROUND((PRODUCTO!$D$18/$E44)*V$7*PRODUCTO!$G$10,2)</f>
        <v>1219.33</v>
      </c>
      <c r="W44" s="44">
        <f>ROUND((PRODUCTO!$D$18/$E44)*W$7*PRODUCTO!$G$10,2)</f>
        <v>1166.8399999999999</v>
      </c>
      <c r="X44" s="44">
        <f>ROUND((PRODUCTO!$D$18/$E44)*X$7*PRODUCTO!$G$10,2)</f>
        <v>1185.03</v>
      </c>
      <c r="Y44" s="44">
        <f>ROUND((PRODUCTO!$D$18/$E44)*Y$7*PRODUCTO!$G$10,2)</f>
        <v>1128.3800000000001</v>
      </c>
      <c r="Z44" s="44">
        <f>ROUND((PRODUCTO!$D$18/$E44)*Z$7*PRODUCTO!$G$10,2)</f>
        <v>973.75</v>
      </c>
      <c r="AA44" s="44">
        <f>ROUND((PRODUCTO!$D$18/$E44)*AA$7*PRODUCTO!$G$10,2)</f>
        <v>746.36</v>
      </c>
      <c r="AB44" s="44">
        <f>ROUND((PRODUCTO!$D$18/$E44)*AB$7*PRODUCTO!$G$10,2)</f>
        <v>662.94</v>
      </c>
      <c r="AC44" s="44">
        <f>ROUND((PRODUCTO!$D$18/$E44)*AC$7*PRODUCTO!$G$10,2)</f>
        <v>630.98</v>
      </c>
      <c r="AD44" s="46">
        <f t="shared" si="216"/>
        <v>103950</v>
      </c>
    </row>
    <row r="45" spans="2:31" x14ac:dyDescent="0.15">
      <c r="B45" s="65"/>
      <c r="C45" s="69"/>
      <c r="D45" s="40" t="s">
        <v>24</v>
      </c>
      <c r="E45" s="41">
        <v>4</v>
      </c>
      <c r="F45" s="44">
        <f>ROUND((PRODUCTO!$E$18/$E45)*F$8*PRODUCTO!$G$10,2)</f>
        <v>622.82000000000005</v>
      </c>
      <c r="G45" s="44">
        <f>ROUND((PRODUCTO!$E$18/$E45)*G$8*PRODUCTO!$G$10,2)</f>
        <v>615.34</v>
      </c>
      <c r="H45" s="44">
        <f>ROUND((PRODUCTO!$E$18/$E45)*H$8*PRODUCTO!$G$10,2)</f>
        <v>599.79</v>
      </c>
      <c r="I45" s="44">
        <f>ROUND((PRODUCTO!$E$18/$E45)*I$8*PRODUCTO!$G$10,2)</f>
        <v>590.34</v>
      </c>
      <c r="J45" s="44">
        <f>ROUND((PRODUCTO!$E$18/$E45)*J$8*PRODUCTO!$G$10,2)</f>
        <v>585.41999999999996</v>
      </c>
      <c r="K45" s="44">
        <f>ROUND((PRODUCTO!$E$18/$E45)*K$8*PRODUCTO!$G$10,2)</f>
        <v>559.04</v>
      </c>
      <c r="L45" s="44">
        <f>ROUND((PRODUCTO!$E$18/$E45)*L$8*PRODUCTO!$G$10,2)</f>
        <v>561.4</v>
      </c>
      <c r="M45" s="44">
        <f>ROUND((PRODUCTO!$E$18/$E45)*M$8*PRODUCTO!$G$10,2)</f>
        <v>600.57000000000005</v>
      </c>
      <c r="N45" s="44">
        <f>ROUND((PRODUCTO!$E$18/$E45)*N$8*PRODUCTO!$G$10,2)</f>
        <v>652.74</v>
      </c>
      <c r="O45" s="44">
        <f>ROUND((PRODUCTO!$E$18/$E45)*O$8*PRODUCTO!$G$10,2)</f>
        <v>764.15</v>
      </c>
      <c r="P45" s="44">
        <f>ROUND((PRODUCTO!$E$18/$E45)*P$8*PRODUCTO!$G$10,2)</f>
        <v>982.85</v>
      </c>
      <c r="Q45" s="44">
        <f>ROUND((PRODUCTO!$E$18/$E45)*Q$8*PRODUCTO!$G$10,2)</f>
        <v>1031.27</v>
      </c>
      <c r="R45" s="44">
        <f>ROUND((PRODUCTO!$E$18/$E45)*R$8*PRODUCTO!$G$10,2)</f>
        <v>1029.8900000000001</v>
      </c>
      <c r="S45" s="44">
        <f>ROUND((PRODUCTO!$E$18/$E45)*S$8*PRODUCTO!$G$10,2)</f>
        <v>1021.23</v>
      </c>
      <c r="T45" s="44">
        <f>ROUND((PRODUCTO!$E$18/$E45)*T$8*PRODUCTO!$G$10,2)</f>
        <v>1010.01</v>
      </c>
      <c r="U45" s="44">
        <f>ROUND((PRODUCTO!$E$18/$E45)*U$8*PRODUCTO!$G$10,2)</f>
        <v>1015.52</v>
      </c>
      <c r="V45" s="44">
        <f>ROUND((PRODUCTO!$E$18/$E45)*V$8*PRODUCTO!$G$10,2)</f>
        <v>1036</v>
      </c>
      <c r="W45" s="44">
        <f>ROUND((PRODUCTO!$E$18/$E45)*W$8*PRODUCTO!$G$10,2)</f>
        <v>1063.95</v>
      </c>
      <c r="X45" s="44">
        <f>ROUND((PRODUCTO!$E$18/$E45)*X$8*PRODUCTO!$G$10,2)</f>
        <v>1102.1400000000001</v>
      </c>
      <c r="Y45" s="44">
        <f>ROUND((PRODUCTO!$E$18/$E45)*Y$8*PRODUCTO!$G$10,2)</f>
        <v>1026.55</v>
      </c>
      <c r="Z45" s="44">
        <f>ROUND((PRODUCTO!$E$18/$E45)*Z$8*PRODUCTO!$G$10,2)</f>
        <v>854.7</v>
      </c>
      <c r="AA45" s="44">
        <f>ROUND((PRODUCTO!$E$18/$E45)*AA$8*PRODUCTO!$G$10,2)</f>
        <v>794.86</v>
      </c>
      <c r="AB45" s="44">
        <f>ROUND((PRODUCTO!$E$18/$E45)*AB$8*PRODUCTO!$G$10,2)</f>
        <v>779.51</v>
      </c>
      <c r="AC45" s="44">
        <f>ROUND((PRODUCTO!$E$18/$E45)*AC$8*PRODUCTO!$G$10,2)</f>
        <v>784.43</v>
      </c>
      <c r="AD45" s="46">
        <f t="shared" si="216"/>
        <v>78738.080000000002</v>
      </c>
    </row>
    <row r="46" spans="2:31" x14ac:dyDescent="0.15">
      <c r="B46" s="66"/>
      <c r="C46" s="70"/>
      <c r="D46" s="42" t="s">
        <v>13</v>
      </c>
      <c r="E46" s="43">
        <f>SUM(E43:E45)</f>
        <v>30</v>
      </c>
      <c r="F46" s="47">
        <f t="shared" ref="F46" si="217">SUM(F43:F45)</f>
        <v>2568.2000000000003</v>
      </c>
      <c r="G46" s="47">
        <f t="shared" ref="G46" si="218">SUM(G43:G45)</f>
        <v>2539.46</v>
      </c>
      <c r="H46" s="47">
        <f t="shared" ref="H46" si="219">SUM(H43:H45)</f>
        <v>2508.5</v>
      </c>
      <c r="I46" s="47">
        <f t="shared" ref="I46" si="220">SUM(I43:I45)</f>
        <v>2501.9500000000003</v>
      </c>
      <c r="J46" s="47">
        <f t="shared" ref="J46" si="221">SUM(J43:J45)</f>
        <v>2420.92</v>
      </c>
      <c r="K46" s="47">
        <f t="shared" ref="K46" si="222">SUM(K43:K45)</f>
        <v>2303.0500000000002</v>
      </c>
      <c r="L46" s="47">
        <f t="shared" ref="L46" si="223">SUM(L43:L45)</f>
        <v>2502.4900000000002</v>
      </c>
      <c r="M46" s="47">
        <f t="shared" ref="M46" si="224">SUM(M43:M45)</f>
        <v>3077.72</v>
      </c>
      <c r="N46" s="47">
        <f t="shared" ref="N46" si="225">SUM(N43:N45)</f>
        <v>3377.12</v>
      </c>
      <c r="O46" s="47">
        <f t="shared" ref="O46" si="226">SUM(O43:O45)</f>
        <v>3673.83</v>
      </c>
      <c r="P46" s="47">
        <f t="shared" ref="P46" si="227">SUM(P43:P45)</f>
        <v>4139.58</v>
      </c>
      <c r="Q46" s="47">
        <f t="shared" ref="Q46" si="228">SUM(Q43:Q45)</f>
        <v>4293.9699999999993</v>
      </c>
      <c r="R46" s="47">
        <f t="shared" ref="R46" si="229">SUM(R43:R45)</f>
        <v>4180.93</v>
      </c>
      <c r="S46" s="47">
        <f t="shared" ref="S46" si="230">SUM(S43:S45)</f>
        <v>4050.7000000000003</v>
      </c>
      <c r="T46" s="47">
        <f t="shared" ref="T46" si="231">SUM(T43:T45)</f>
        <v>4079.0600000000004</v>
      </c>
      <c r="U46" s="47">
        <f t="shared" ref="U46" si="232">SUM(U43:U45)</f>
        <v>4053.0899999999997</v>
      </c>
      <c r="V46" s="47">
        <f t="shared" ref="V46" si="233">SUM(V43:V45)</f>
        <v>4011.12</v>
      </c>
      <c r="W46" s="47">
        <f t="shared" ref="W46" si="234">SUM(W43:W45)</f>
        <v>3941.5199999999995</v>
      </c>
      <c r="X46" s="47">
        <f t="shared" ref="X46" si="235">SUM(X43:X45)</f>
        <v>3932.1100000000006</v>
      </c>
      <c r="Y46" s="47">
        <f t="shared" ref="Y46" si="236">SUM(Y43:Y45)</f>
        <v>3690.34</v>
      </c>
      <c r="Z46" s="47">
        <f t="shared" ref="Z46" si="237">SUM(Z43:Z45)</f>
        <v>3176.7</v>
      </c>
      <c r="AA46" s="47">
        <f t="shared" ref="AA46" si="238">SUM(AA43:AA45)</f>
        <v>2639.4900000000002</v>
      </c>
      <c r="AB46" s="47">
        <f t="shared" ref="AB46" si="239">SUM(AB43:AB45)</f>
        <v>2472.31</v>
      </c>
      <c r="AC46" s="47">
        <f t="shared" ref="AC46" si="240">SUM(AC43:AC45)</f>
        <v>2430.14</v>
      </c>
      <c r="AD46" s="48">
        <f t="shared" ref="AD46" si="241">+SUM(AD43:AD45)</f>
        <v>906318.24000000011</v>
      </c>
      <c r="AE46" s="25">
        <f t="shared" ref="AE46" si="242">+AD46-C43</f>
        <v>0.2400000001071021</v>
      </c>
    </row>
    <row r="47" spans="2:31" x14ac:dyDescent="0.15">
      <c r="B47" s="65">
        <v>44835</v>
      </c>
      <c r="C47" s="68">
        <f>+PRODUCTO!K19</f>
        <v>944104</v>
      </c>
      <c r="D47" s="36" t="s">
        <v>22</v>
      </c>
      <c r="E47" s="37">
        <v>20</v>
      </c>
      <c r="F47" s="44">
        <f>ROUND((PRODUCTO!$C$19/$E47)*F$6*PRODUCTO!$G$10,2)</f>
        <v>1039.71</v>
      </c>
      <c r="G47" s="44">
        <f>ROUND((PRODUCTO!$C$19/$E47)*G$6*PRODUCTO!$G$10,2)</f>
        <v>1032.1600000000001</v>
      </c>
      <c r="H47" s="44">
        <f>ROUND((PRODUCTO!$C$19/$E47)*H$6*PRODUCTO!$G$10,2)</f>
        <v>1025.31</v>
      </c>
      <c r="I47" s="44">
        <f>ROUND((PRODUCTO!$C$19/$E47)*I$6*PRODUCTO!$G$10,2)</f>
        <v>1029.42</v>
      </c>
      <c r="J47" s="44">
        <f>ROUND((PRODUCTO!$C$19/$E47)*J$6*PRODUCTO!$G$10,2)</f>
        <v>983.14</v>
      </c>
      <c r="K47" s="44">
        <f>ROUND((PRODUCTO!$C$19/$E47)*K$6*PRODUCTO!$G$10,2)</f>
        <v>954.69</v>
      </c>
      <c r="L47" s="44">
        <f>ROUND((PRODUCTO!$C$19/$E47)*L$6*PRODUCTO!$G$10,2)</f>
        <v>1088.04</v>
      </c>
      <c r="M47" s="44">
        <f>ROUND((PRODUCTO!$C$19/$E47)*M$6*PRODUCTO!$G$10,2)</f>
        <v>1421.93</v>
      </c>
      <c r="N47" s="44">
        <f>ROUND((PRODUCTO!$C$19/$E47)*N$6*PRODUCTO!$G$10,2)</f>
        <v>1565.56</v>
      </c>
      <c r="O47" s="44">
        <f>ROUND((PRODUCTO!$C$19/$E47)*O$6*PRODUCTO!$G$10,2)</f>
        <v>1658.46</v>
      </c>
      <c r="P47" s="44">
        <f>ROUND((PRODUCTO!$C$19/$E47)*P$6*PRODUCTO!$G$10,2)</f>
        <v>1798.66</v>
      </c>
      <c r="Q47" s="44">
        <f>ROUND((PRODUCTO!$C$19/$E47)*Q$6*PRODUCTO!$G$10,2)</f>
        <v>1853.85</v>
      </c>
      <c r="R47" s="44">
        <f>ROUND((PRODUCTO!$C$19/$E47)*R$6*PRODUCTO!$G$10,2)</f>
        <v>1789.75</v>
      </c>
      <c r="S47" s="44">
        <f>ROUND((PRODUCTO!$C$19/$E47)*S$6*PRODUCTO!$G$10,2)</f>
        <v>1756.5</v>
      </c>
      <c r="T47" s="44">
        <f>ROUND((PRODUCTO!$C$19/$E47)*T$6*PRODUCTO!$G$10,2)</f>
        <v>1827.8</v>
      </c>
      <c r="U47" s="44">
        <f>ROUND((PRODUCTO!$C$19/$E47)*U$6*PRODUCTO!$G$10,2)</f>
        <v>1847</v>
      </c>
      <c r="V47" s="44">
        <f>ROUND((PRODUCTO!$C$19/$E47)*V$6*PRODUCTO!$G$10,2)</f>
        <v>1829.86</v>
      </c>
      <c r="W47" s="44">
        <f>ROUND((PRODUCTO!$C$19/$E47)*W$6*PRODUCTO!$G$10,2)</f>
        <v>1782.89</v>
      </c>
      <c r="X47" s="44">
        <f>ROUND((PRODUCTO!$C$19/$E47)*X$6*PRODUCTO!$G$10,2)</f>
        <v>1714.33</v>
      </c>
      <c r="Y47" s="44">
        <f>ROUND((PRODUCTO!$C$19/$E47)*Y$6*PRODUCTO!$G$10,2)</f>
        <v>1600.18</v>
      </c>
      <c r="Z47" s="44">
        <f>ROUND((PRODUCTO!$C$19/$E47)*Z$6*PRODUCTO!$G$10,2)</f>
        <v>1405.13</v>
      </c>
      <c r="AA47" s="44">
        <f>ROUND((PRODUCTO!$C$19/$E47)*AA$6*PRODUCTO!$G$10,2)</f>
        <v>1144.5999999999999</v>
      </c>
      <c r="AB47" s="44">
        <f>ROUND((PRODUCTO!$C$19/$E47)*AB$6*PRODUCTO!$G$10,2)</f>
        <v>1073.3</v>
      </c>
      <c r="AC47" s="44">
        <f>ROUND((PRODUCTO!$C$19/$E47)*AC$6*PRODUCTO!$G$10,2)</f>
        <v>1057.53</v>
      </c>
      <c r="AD47" s="45">
        <f t="shared" ref="AD47:AD49" si="243">+SUM(F47:AC47)*E47</f>
        <v>685595.99999999988</v>
      </c>
    </row>
    <row r="48" spans="2:31" x14ac:dyDescent="0.15">
      <c r="B48" s="65"/>
      <c r="C48" s="69"/>
      <c r="D48" s="38" t="s">
        <v>23</v>
      </c>
      <c r="E48" s="39">
        <v>5</v>
      </c>
      <c r="F48" s="44">
        <f>ROUND((PRODUCTO!$D$19/$E48)*F$7*PRODUCTO!$G$10,2)</f>
        <v>987.75</v>
      </c>
      <c r="G48" s="44">
        <f>ROUND((PRODUCTO!$D$19/$E48)*G$7*PRODUCTO!$G$10,2)</f>
        <v>973.12</v>
      </c>
      <c r="H48" s="44">
        <f>ROUND((PRODUCTO!$D$19/$E48)*H$7*PRODUCTO!$G$10,2)</f>
        <v>963.91</v>
      </c>
      <c r="I48" s="44">
        <f>ROUND((PRODUCTO!$D$19/$E48)*I$7*PRODUCTO!$G$10,2)</f>
        <v>962.83</v>
      </c>
      <c r="J48" s="44">
        <f>ROUND((PRODUCTO!$D$19/$E48)*J$7*PRODUCTO!$G$10,2)</f>
        <v>929.79</v>
      </c>
      <c r="K48" s="44">
        <f>ROUND((PRODUCTO!$D$19/$E48)*K$7*PRODUCTO!$G$10,2)</f>
        <v>862.89</v>
      </c>
      <c r="L48" s="44">
        <f>ROUND((PRODUCTO!$D$19/$E48)*L$7*PRODUCTO!$G$10,2)</f>
        <v>934.93</v>
      </c>
      <c r="M48" s="44">
        <f>ROUND((PRODUCTO!$D$19/$E48)*M$7*PRODUCTO!$G$10,2)</f>
        <v>1159.73</v>
      </c>
      <c r="N48" s="44">
        <f>ROUND((PRODUCTO!$D$19/$E48)*N$7*PRODUCTO!$G$10,2)</f>
        <v>1273.75</v>
      </c>
      <c r="O48" s="44">
        <f>ROUND((PRODUCTO!$D$19/$E48)*O$7*PRODUCTO!$G$10,2)</f>
        <v>1373.96</v>
      </c>
      <c r="P48" s="44">
        <f>ROUND((PRODUCTO!$D$19/$E48)*P$7*PRODUCTO!$G$10,2)</f>
        <v>1491.23</v>
      </c>
      <c r="Q48" s="44">
        <f>ROUND((PRODUCTO!$D$19/$E48)*Q$7*PRODUCTO!$G$10,2)</f>
        <v>1546.48</v>
      </c>
      <c r="R48" s="44">
        <f>ROUND((PRODUCTO!$D$19/$E48)*R$7*PRODUCTO!$G$10,2)</f>
        <v>1494.21</v>
      </c>
      <c r="S48" s="44">
        <f>ROUND((PRODUCTO!$D$19/$E48)*S$7*PRODUCTO!$G$10,2)</f>
        <v>1400.77</v>
      </c>
      <c r="T48" s="44">
        <f>ROUND((PRODUCTO!$D$19/$E48)*T$7*PRODUCTO!$G$10,2)</f>
        <v>1370.71</v>
      </c>
      <c r="U48" s="44">
        <f>ROUND((PRODUCTO!$D$19/$E48)*U$7*PRODUCTO!$G$10,2)</f>
        <v>1318.71</v>
      </c>
      <c r="V48" s="44">
        <f>ROUND((PRODUCTO!$D$19/$E48)*V$7*PRODUCTO!$G$10,2)</f>
        <v>1270.77</v>
      </c>
      <c r="W48" s="44">
        <f>ROUND((PRODUCTO!$D$19/$E48)*W$7*PRODUCTO!$G$10,2)</f>
        <v>1216.06</v>
      </c>
      <c r="X48" s="44">
        <f>ROUND((PRODUCTO!$D$19/$E48)*X$7*PRODUCTO!$G$10,2)</f>
        <v>1235.02</v>
      </c>
      <c r="Y48" s="44">
        <f>ROUND((PRODUCTO!$D$19/$E48)*Y$7*PRODUCTO!$G$10,2)</f>
        <v>1175.98</v>
      </c>
      <c r="Z48" s="44">
        <f>ROUND((PRODUCTO!$D$19/$E48)*Z$7*PRODUCTO!$G$10,2)</f>
        <v>1014.83</v>
      </c>
      <c r="AA48" s="44">
        <f>ROUND((PRODUCTO!$D$19/$E48)*AA$7*PRODUCTO!$G$10,2)</f>
        <v>777.85</v>
      </c>
      <c r="AB48" s="44">
        <f>ROUND((PRODUCTO!$D$19/$E48)*AB$7*PRODUCTO!$G$10,2)</f>
        <v>690.91</v>
      </c>
      <c r="AC48" s="44">
        <f>ROUND((PRODUCTO!$D$19/$E48)*AC$7*PRODUCTO!$G$10,2)</f>
        <v>657.59</v>
      </c>
      <c r="AD48" s="46">
        <f t="shared" si="243"/>
        <v>135418.9</v>
      </c>
    </row>
    <row r="49" spans="2:31" x14ac:dyDescent="0.15">
      <c r="B49" s="65"/>
      <c r="C49" s="69"/>
      <c r="D49" s="40" t="s">
        <v>24</v>
      </c>
      <c r="E49" s="41">
        <v>6</v>
      </c>
      <c r="F49" s="44">
        <f>ROUND((PRODUCTO!$E$19/$E49)*F$8*PRODUCTO!$G$10,2)</f>
        <v>649.09</v>
      </c>
      <c r="G49" s="44">
        <f>ROUND((PRODUCTO!$E$19/$E49)*G$8*PRODUCTO!$G$10,2)</f>
        <v>641.29</v>
      </c>
      <c r="H49" s="44">
        <f>ROUND((PRODUCTO!$E$19/$E49)*H$8*PRODUCTO!$G$10,2)</f>
        <v>625.09</v>
      </c>
      <c r="I49" s="44">
        <f>ROUND((PRODUCTO!$E$19/$E49)*I$8*PRODUCTO!$G$10,2)</f>
        <v>615.24</v>
      </c>
      <c r="J49" s="44">
        <f>ROUND((PRODUCTO!$E$19/$E49)*J$8*PRODUCTO!$G$10,2)</f>
        <v>610.11</v>
      </c>
      <c r="K49" s="44">
        <f>ROUND((PRODUCTO!$E$19/$E49)*K$8*PRODUCTO!$G$10,2)</f>
        <v>582.62</v>
      </c>
      <c r="L49" s="44">
        <f>ROUND((PRODUCTO!$E$19/$E49)*L$8*PRODUCTO!$G$10,2)</f>
        <v>585.08000000000004</v>
      </c>
      <c r="M49" s="44">
        <f>ROUND((PRODUCTO!$E$19/$E49)*M$8*PRODUCTO!$G$10,2)</f>
        <v>625.91</v>
      </c>
      <c r="N49" s="44">
        <f>ROUND((PRODUCTO!$E$19/$E49)*N$8*PRODUCTO!$G$10,2)</f>
        <v>680.27</v>
      </c>
      <c r="O49" s="44">
        <f>ROUND((PRODUCTO!$E$19/$E49)*O$8*PRODUCTO!$G$10,2)</f>
        <v>796.39</v>
      </c>
      <c r="P49" s="44">
        <f>ROUND((PRODUCTO!$E$19/$E49)*P$8*PRODUCTO!$G$10,2)</f>
        <v>1024.31</v>
      </c>
      <c r="Q49" s="44">
        <f>ROUND((PRODUCTO!$E$19/$E49)*Q$8*PRODUCTO!$G$10,2)</f>
        <v>1074.77</v>
      </c>
      <c r="R49" s="44">
        <f>ROUND((PRODUCTO!$E$19/$E49)*R$8*PRODUCTO!$G$10,2)</f>
        <v>1073.3399999999999</v>
      </c>
      <c r="S49" s="44">
        <f>ROUND((PRODUCTO!$E$19/$E49)*S$8*PRODUCTO!$G$10,2)</f>
        <v>1064.31</v>
      </c>
      <c r="T49" s="44">
        <f>ROUND((PRODUCTO!$E$19/$E49)*T$8*PRODUCTO!$G$10,2)</f>
        <v>1052.6199999999999</v>
      </c>
      <c r="U49" s="44">
        <f>ROUND((PRODUCTO!$E$19/$E49)*U$8*PRODUCTO!$G$10,2)</f>
        <v>1058.3599999999999</v>
      </c>
      <c r="V49" s="44">
        <f>ROUND((PRODUCTO!$E$19/$E49)*V$8*PRODUCTO!$G$10,2)</f>
        <v>1079.7</v>
      </c>
      <c r="W49" s="44">
        <f>ROUND((PRODUCTO!$E$19/$E49)*W$8*PRODUCTO!$G$10,2)</f>
        <v>1108.83</v>
      </c>
      <c r="X49" s="44">
        <f>ROUND((PRODUCTO!$E$19/$E49)*X$8*PRODUCTO!$G$10,2)</f>
        <v>1148.6300000000001</v>
      </c>
      <c r="Y49" s="44">
        <f>ROUND((PRODUCTO!$E$19/$E49)*Y$8*PRODUCTO!$G$10,2)</f>
        <v>1069.8499999999999</v>
      </c>
      <c r="Z49" s="44">
        <f>ROUND((PRODUCTO!$E$19/$E49)*Z$8*PRODUCTO!$G$10,2)</f>
        <v>890.75</v>
      </c>
      <c r="AA49" s="44">
        <f>ROUND((PRODUCTO!$E$19/$E49)*AA$8*PRODUCTO!$G$10,2)</f>
        <v>828.39</v>
      </c>
      <c r="AB49" s="44">
        <f>ROUND((PRODUCTO!$E$19/$E49)*AB$8*PRODUCTO!$G$10,2)</f>
        <v>812.39</v>
      </c>
      <c r="AC49" s="44">
        <f>ROUND((PRODUCTO!$E$19/$E49)*AC$8*PRODUCTO!$G$10,2)</f>
        <v>817.52</v>
      </c>
      <c r="AD49" s="46">
        <f t="shared" si="243"/>
        <v>123089.16</v>
      </c>
    </row>
    <row r="50" spans="2:31" x14ac:dyDescent="0.15">
      <c r="B50" s="66"/>
      <c r="C50" s="70"/>
      <c r="D50" s="42" t="s">
        <v>13</v>
      </c>
      <c r="E50" s="43">
        <f>SUM(E47:E49)</f>
        <v>31</v>
      </c>
      <c r="F50" s="47">
        <f t="shared" ref="F50" si="244">SUM(F47:F49)</f>
        <v>2676.55</v>
      </c>
      <c r="G50" s="47">
        <f t="shared" ref="G50" si="245">SUM(G47:G49)</f>
        <v>2646.57</v>
      </c>
      <c r="H50" s="47">
        <f t="shared" ref="H50" si="246">SUM(H47:H49)</f>
        <v>2614.31</v>
      </c>
      <c r="I50" s="47">
        <f t="shared" ref="I50" si="247">SUM(I47:I49)</f>
        <v>2607.4899999999998</v>
      </c>
      <c r="J50" s="47">
        <f t="shared" ref="J50" si="248">SUM(J47:J49)</f>
        <v>2523.04</v>
      </c>
      <c r="K50" s="47">
        <f t="shared" ref="K50" si="249">SUM(K47:K49)</f>
        <v>2400.1999999999998</v>
      </c>
      <c r="L50" s="47">
        <f t="shared" ref="L50" si="250">SUM(L47:L49)</f>
        <v>2608.0499999999997</v>
      </c>
      <c r="M50" s="47">
        <f t="shared" ref="M50" si="251">SUM(M47:M49)</f>
        <v>3207.5699999999997</v>
      </c>
      <c r="N50" s="47">
        <f t="shared" ref="N50" si="252">SUM(N47:N49)</f>
        <v>3519.58</v>
      </c>
      <c r="O50" s="47">
        <f t="shared" ref="O50" si="253">SUM(O47:O49)</f>
        <v>3828.81</v>
      </c>
      <c r="P50" s="47">
        <f t="shared" ref="P50" si="254">SUM(P47:P49)</f>
        <v>4314.2000000000007</v>
      </c>
      <c r="Q50" s="47">
        <f t="shared" ref="Q50" si="255">SUM(Q47:Q49)</f>
        <v>4475.1000000000004</v>
      </c>
      <c r="R50" s="47">
        <f t="shared" ref="R50" si="256">SUM(R47:R49)</f>
        <v>4357.3</v>
      </c>
      <c r="S50" s="47">
        <f t="shared" ref="S50" si="257">SUM(S47:S49)</f>
        <v>4221.58</v>
      </c>
      <c r="T50" s="47">
        <f t="shared" ref="T50" si="258">SUM(T47:T49)</f>
        <v>4251.13</v>
      </c>
      <c r="U50" s="47">
        <f t="shared" ref="U50" si="259">SUM(U47:U49)</f>
        <v>4224.07</v>
      </c>
      <c r="V50" s="47">
        <f t="shared" ref="V50" si="260">SUM(V47:V49)</f>
        <v>4180.33</v>
      </c>
      <c r="W50" s="47">
        <f t="shared" ref="W50" si="261">SUM(W47:W49)</f>
        <v>4107.78</v>
      </c>
      <c r="X50" s="47">
        <f t="shared" ref="X50" si="262">SUM(X47:X49)</f>
        <v>4097.9799999999996</v>
      </c>
      <c r="Y50" s="47">
        <f t="shared" ref="Y50" si="263">SUM(Y47:Y49)</f>
        <v>3846.0099999999998</v>
      </c>
      <c r="Z50" s="47">
        <f t="shared" ref="Z50" si="264">SUM(Z47:Z49)</f>
        <v>3310.71</v>
      </c>
      <c r="AA50" s="47">
        <f t="shared" ref="AA50" si="265">SUM(AA47:AA49)</f>
        <v>2750.8399999999997</v>
      </c>
      <c r="AB50" s="47">
        <f t="shared" ref="AB50" si="266">SUM(AB47:AB49)</f>
        <v>2576.6</v>
      </c>
      <c r="AC50" s="47">
        <f t="shared" ref="AC50" si="267">SUM(AC47:AC49)</f>
        <v>2532.64</v>
      </c>
      <c r="AD50" s="48">
        <f t="shared" ref="AD50" si="268">+SUM(AD47:AD49)</f>
        <v>944104.05999999994</v>
      </c>
      <c r="AE50" s="25">
        <f t="shared" ref="AE50" si="269">+AD50-C47</f>
        <v>5.9999999939464033E-2</v>
      </c>
    </row>
    <row r="51" spans="2:31" x14ac:dyDescent="0.15">
      <c r="B51" s="65">
        <v>44866</v>
      </c>
      <c r="C51" s="68">
        <f>+PRODUCTO!K20</f>
        <v>1032981</v>
      </c>
      <c r="D51" s="36" t="s">
        <v>22</v>
      </c>
      <c r="E51" s="37">
        <v>20</v>
      </c>
      <c r="F51" s="44">
        <f>ROUND((PRODUCTO!$C$20/$E51)*F$6*PRODUCTO!$G$10,2)</f>
        <v>1171.18</v>
      </c>
      <c r="G51" s="44">
        <f>ROUND((PRODUCTO!$C$20/$E51)*G$6*PRODUCTO!$G$10,2)</f>
        <v>1162.69</v>
      </c>
      <c r="H51" s="44">
        <f>ROUND((PRODUCTO!$C$20/$E51)*H$6*PRODUCTO!$G$10,2)</f>
        <v>1154.96</v>
      </c>
      <c r="I51" s="44">
        <f>ROUND((PRODUCTO!$C$20/$E51)*I$6*PRODUCTO!$G$10,2)</f>
        <v>1159.5999999999999</v>
      </c>
      <c r="J51" s="44">
        <f>ROUND((PRODUCTO!$C$20/$E51)*J$6*PRODUCTO!$G$10,2)</f>
        <v>1107.47</v>
      </c>
      <c r="K51" s="44">
        <f>ROUND((PRODUCTO!$C$20/$E51)*K$6*PRODUCTO!$G$10,2)</f>
        <v>1075.42</v>
      </c>
      <c r="L51" s="44">
        <f>ROUND((PRODUCTO!$C$20/$E51)*L$6*PRODUCTO!$G$10,2)</f>
        <v>1225.6300000000001</v>
      </c>
      <c r="M51" s="44">
        <f>ROUND((PRODUCTO!$C$20/$E51)*M$6*PRODUCTO!$G$10,2)</f>
        <v>1601.74</v>
      </c>
      <c r="N51" s="44">
        <f>ROUND((PRODUCTO!$C$20/$E51)*N$6*PRODUCTO!$G$10,2)</f>
        <v>1763.53</v>
      </c>
      <c r="O51" s="44">
        <f>ROUND((PRODUCTO!$C$20/$E51)*O$6*PRODUCTO!$G$10,2)</f>
        <v>1868.18</v>
      </c>
      <c r="P51" s="44">
        <f>ROUND((PRODUCTO!$C$20/$E51)*P$6*PRODUCTO!$G$10,2)</f>
        <v>2026.11</v>
      </c>
      <c r="Q51" s="44">
        <f>ROUND((PRODUCTO!$C$20/$E51)*Q$6*PRODUCTO!$G$10,2)</f>
        <v>2088.2800000000002</v>
      </c>
      <c r="R51" s="44">
        <f>ROUND((PRODUCTO!$C$20/$E51)*R$6*PRODUCTO!$G$10,2)</f>
        <v>2016.07</v>
      </c>
      <c r="S51" s="44">
        <f>ROUND((PRODUCTO!$C$20/$E51)*S$6*PRODUCTO!$G$10,2)</f>
        <v>1978.61</v>
      </c>
      <c r="T51" s="44">
        <f>ROUND((PRODUCTO!$C$20/$E51)*T$6*PRODUCTO!$G$10,2)</f>
        <v>2058.9299999999998</v>
      </c>
      <c r="U51" s="44">
        <f>ROUND((PRODUCTO!$C$20/$E51)*U$6*PRODUCTO!$G$10,2)</f>
        <v>2080.56</v>
      </c>
      <c r="V51" s="44">
        <f>ROUND((PRODUCTO!$C$20/$E51)*V$6*PRODUCTO!$G$10,2)</f>
        <v>2061.25</v>
      </c>
      <c r="W51" s="44">
        <f>ROUND((PRODUCTO!$C$20/$E51)*W$6*PRODUCTO!$G$10,2)</f>
        <v>2008.35</v>
      </c>
      <c r="X51" s="44">
        <f>ROUND((PRODUCTO!$C$20/$E51)*X$6*PRODUCTO!$G$10,2)</f>
        <v>1931.12</v>
      </c>
      <c r="Y51" s="44">
        <f>ROUND((PRODUCTO!$C$20/$E51)*Y$6*PRODUCTO!$G$10,2)</f>
        <v>1802.53</v>
      </c>
      <c r="Z51" s="44">
        <f>ROUND((PRODUCTO!$C$20/$E51)*Z$6*PRODUCTO!$G$10,2)</f>
        <v>1582.81</v>
      </c>
      <c r="AA51" s="44">
        <f>ROUND((PRODUCTO!$C$20/$E51)*AA$6*PRODUCTO!$G$10,2)</f>
        <v>1289.3399999999999</v>
      </c>
      <c r="AB51" s="44">
        <f>ROUND((PRODUCTO!$C$20/$E51)*AB$6*PRODUCTO!$G$10,2)</f>
        <v>1209.02</v>
      </c>
      <c r="AC51" s="44">
        <f>ROUND((PRODUCTO!$C$20/$E51)*AC$6*PRODUCTO!$G$10,2)</f>
        <v>1191.26</v>
      </c>
      <c r="AD51" s="45">
        <f t="shared" ref="AD51:AD53" si="270">+SUM(F51:AC51)*E51</f>
        <v>772292.79999999981</v>
      </c>
    </row>
    <row r="52" spans="2:31" x14ac:dyDescent="0.15">
      <c r="B52" s="65"/>
      <c r="C52" s="69"/>
      <c r="D52" s="38" t="s">
        <v>23</v>
      </c>
      <c r="E52" s="39">
        <v>4</v>
      </c>
      <c r="F52" s="44">
        <f>ROUND((PRODUCTO!$D$20/$E52)*F$7*PRODUCTO!$G$10,2)</f>
        <v>1112.6400000000001</v>
      </c>
      <c r="G52" s="44">
        <f>ROUND((PRODUCTO!$D$20/$E52)*G$7*PRODUCTO!$G$10,2)</f>
        <v>1096.17</v>
      </c>
      <c r="H52" s="44">
        <f>ROUND((PRODUCTO!$D$20/$E52)*H$7*PRODUCTO!$G$10,2)</f>
        <v>1085.8</v>
      </c>
      <c r="I52" s="44">
        <f>ROUND((PRODUCTO!$D$20/$E52)*I$7*PRODUCTO!$G$10,2)</f>
        <v>1084.58</v>
      </c>
      <c r="J52" s="44">
        <f>ROUND((PRODUCTO!$D$20/$E52)*J$7*PRODUCTO!$G$10,2)</f>
        <v>1047.3599999999999</v>
      </c>
      <c r="K52" s="44">
        <f>ROUND((PRODUCTO!$D$20/$E52)*K$7*PRODUCTO!$G$10,2)</f>
        <v>972</v>
      </c>
      <c r="L52" s="44">
        <f>ROUND((PRODUCTO!$D$20/$E52)*L$7*PRODUCTO!$G$10,2)</f>
        <v>1053.1500000000001</v>
      </c>
      <c r="M52" s="44">
        <f>ROUND((PRODUCTO!$D$20/$E52)*M$7*PRODUCTO!$G$10,2)</f>
        <v>1306.3699999999999</v>
      </c>
      <c r="N52" s="44">
        <f>ROUND((PRODUCTO!$D$20/$E52)*N$7*PRODUCTO!$G$10,2)</f>
        <v>1434.81</v>
      </c>
      <c r="O52" s="44">
        <f>ROUND((PRODUCTO!$D$20/$E52)*O$7*PRODUCTO!$G$10,2)</f>
        <v>1547.7</v>
      </c>
      <c r="P52" s="44">
        <f>ROUND((PRODUCTO!$D$20/$E52)*P$7*PRODUCTO!$G$10,2)</f>
        <v>1679.8</v>
      </c>
      <c r="Q52" s="44">
        <f>ROUND((PRODUCTO!$D$20/$E52)*Q$7*PRODUCTO!$G$10,2)</f>
        <v>1742.04</v>
      </c>
      <c r="R52" s="44">
        <f>ROUND((PRODUCTO!$D$20/$E52)*R$7*PRODUCTO!$G$10,2)</f>
        <v>1683.15</v>
      </c>
      <c r="S52" s="44">
        <f>ROUND((PRODUCTO!$D$20/$E52)*S$7*PRODUCTO!$G$10,2)</f>
        <v>1577.9</v>
      </c>
      <c r="T52" s="44">
        <f>ROUND((PRODUCTO!$D$20/$E52)*T$7*PRODUCTO!$G$10,2)</f>
        <v>1544.04</v>
      </c>
      <c r="U52" s="44">
        <f>ROUND((PRODUCTO!$D$20/$E52)*U$7*PRODUCTO!$G$10,2)</f>
        <v>1485.46</v>
      </c>
      <c r="V52" s="44">
        <f>ROUND((PRODUCTO!$D$20/$E52)*V$7*PRODUCTO!$G$10,2)</f>
        <v>1431.46</v>
      </c>
      <c r="W52" s="44">
        <f>ROUND((PRODUCTO!$D$20/$E52)*W$7*PRODUCTO!$G$10,2)</f>
        <v>1369.83</v>
      </c>
      <c r="X52" s="44">
        <f>ROUND((PRODUCTO!$D$20/$E52)*X$7*PRODUCTO!$G$10,2)</f>
        <v>1391.19</v>
      </c>
      <c r="Y52" s="44">
        <f>ROUND((PRODUCTO!$D$20/$E52)*Y$7*PRODUCTO!$G$10,2)</f>
        <v>1324.68</v>
      </c>
      <c r="Z52" s="44">
        <f>ROUND((PRODUCTO!$D$20/$E52)*Z$7*PRODUCTO!$G$10,2)</f>
        <v>1143.1500000000001</v>
      </c>
      <c r="AA52" s="44">
        <f>ROUND((PRODUCTO!$D$20/$E52)*AA$7*PRODUCTO!$G$10,2)</f>
        <v>876.2</v>
      </c>
      <c r="AB52" s="44">
        <f>ROUND((PRODUCTO!$D$20/$E52)*AB$7*PRODUCTO!$G$10,2)</f>
        <v>778.27</v>
      </c>
      <c r="AC52" s="44">
        <f>ROUND((PRODUCTO!$D$20/$E52)*AC$7*PRODUCTO!$G$10,2)</f>
        <v>740.75</v>
      </c>
      <c r="AD52" s="46">
        <f t="shared" si="270"/>
        <v>122034.00000000001</v>
      </c>
    </row>
    <row r="53" spans="2:31" x14ac:dyDescent="0.15">
      <c r="B53" s="65"/>
      <c r="C53" s="69"/>
      <c r="D53" s="40" t="s">
        <v>24</v>
      </c>
      <c r="E53" s="41">
        <v>6</v>
      </c>
      <c r="F53" s="44">
        <f>ROUND((PRODUCTO!$E$20/$E53)*F$8*PRODUCTO!$G$10,2)</f>
        <v>731.17</v>
      </c>
      <c r="G53" s="44">
        <f>ROUND((PRODUCTO!$E$20/$E53)*G$8*PRODUCTO!$G$10,2)</f>
        <v>722.39</v>
      </c>
      <c r="H53" s="44">
        <f>ROUND((PRODUCTO!$E$20/$E53)*H$8*PRODUCTO!$G$10,2)</f>
        <v>704.13</v>
      </c>
      <c r="I53" s="44">
        <f>ROUND((PRODUCTO!$E$20/$E53)*I$8*PRODUCTO!$G$10,2)</f>
        <v>693.04</v>
      </c>
      <c r="J53" s="44">
        <f>ROUND((PRODUCTO!$E$20/$E53)*J$8*PRODUCTO!$G$10,2)</f>
        <v>687.26</v>
      </c>
      <c r="K53" s="44">
        <f>ROUND((PRODUCTO!$E$20/$E53)*K$8*PRODUCTO!$G$10,2)</f>
        <v>656.3</v>
      </c>
      <c r="L53" s="44">
        <f>ROUND((PRODUCTO!$E$20/$E53)*L$8*PRODUCTO!$G$10,2)</f>
        <v>659.07</v>
      </c>
      <c r="M53" s="44">
        <f>ROUND((PRODUCTO!$E$20/$E53)*M$8*PRODUCTO!$G$10,2)</f>
        <v>705.06</v>
      </c>
      <c r="N53" s="44">
        <f>ROUND((PRODUCTO!$E$20/$E53)*N$8*PRODUCTO!$G$10,2)</f>
        <v>766.29</v>
      </c>
      <c r="O53" s="44">
        <f>ROUND((PRODUCTO!$E$20/$E53)*O$8*PRODUCTO!$G$10,2)</f>
        <v>897.09</v>
      </c>
      <c r="P53" s="44">
        <f>ROUND((PRODUCTO!$E$20/$E53)*P$8*PRODUCTO!$G$10,2)</f>
        <v>1153.83</v>
      </c>
      <c r="Q53" s="44">
        <f>ROUND((PRODUCTO!$E$20/$E53)*Q$8*PRODUCTO!$G$10,2)</f>
        <v>1210.68</v>
      </c>
      <c r="R53" s="44">
        <f>ROUND((PRODUCTO!$E$20/$E53)*R$8*PRODUCTO!$G$10,2)</f>
        <v>1209.06</v>
      </c>
      <c r="S53" s="44">
        <f>ROUND((PRODUCTO!$E$20/$E53)*S$8*PRODUCTO!$G$10,2)</f>
        <v>1198.8900000000001</v>
      </c>
      <c r="T53" s="44">
        <f>ROUND((PRODUCTO!$E$20/$E53)*T$8*PRODUCTO!$G$10,2)</f>
        <v>1185.72</v>
      </c>
      <c r="U53" s="44">
        <f>ROUND((PRODUCTO!$E$20/$E53)*U$8*PRODUCTO!$G$10,2)</f>
        <v>1192.19</v>
      </c>
      <c r="V53" s="44">
        <f>ROUND((PRODUCTO!$E$20/$E53)*V$8*PRODUCTO!$G$10,2)</f>
        <v>1216.23</v>
      </c>
      <c r="W53" s="44">
        <f>ROUND((PRODUCTO!$E$20/$E53)*W$8*PRODUCTO!$G$10,2)</f>
        <v>1249.04</v>
      </c>
      <c r="X53" s="44">
        <f>ROUND((PRODUCTO!$E$20/$E53)*X$8*PRODUCTO!$G$10,2)</f>
        <v>1293.8699999999999</v>
      </c>
      <c r="Y53" s="44">
        <f>ROUND((PRODUCTO!$E$20/$E53)*Y$8*PRODUCTO!$G$10,2)</f>
        <v>1205.1300000000001</v>
      </c>
      <c r="Z53" s="44">
        <f>ROUND((PRODUCTO!$E$20/$E53)*Z$8*PRODUCTO!$G$10,2)</f>
        <v>1003.39</v>
      </c>
      <c r="AA53" s="44">
        <f>ROUND((PRODUCTO!$E$20/$E53)*AA$8*PRODUCTO!$G$10,2)</f>
        <v>933.14</v>
      </c>
      <c r="AB53" s="44">
        <f>ROUND((PRODUCTO!$E$20/$E53)*AB$8*PRODUCTO!$G$10,2)</f>
        <v>915.12</v>
      </c>
      <c r="AC53" s="44">
        <f>ROUND((PRODUCTO!$E$20/$E53)*AC$8*PRODUCTO!$G$10,2)</f>
        <v>920.89</v>
      </c>
      <c r="AD53" s="46">
        <f t="shared" si="270"/>
        <v>138653.87999999998</v>
      </c>
    </row>
    <row r="54" spans="2:31" x14ac:dyDescent="0.15">
      <c r="B54" s="66"/>
      <c r="C54" s="70"/>
      <c r="D54" s="42" t="s">
        <v>13</v>
      </c>
      <c r="E54" s="43">
        <f>SUM(E51:E53)</f>
        <v>30</v>
      </c>
      <c r="F54" s="47">
        <f t="shared" ref="F54" si="271">SUM(F51:F53)</f>
        <v>3014.9900000000002</v>
      </c>
      <c r="G54" s="47">
        <f t="shared" ref="G54" si="272">SUM(G51:G53)</f>
        <v>2981.25</v>
      </c>
      <c r="H54" s="47">
        <f t="shared" ref="H54" si="273">SUM(H51:H53)</f>
        <v>2944.8900000000003</v>
      </c>
      <c r="I54" s="47">
        <f t="shared" ref="I54" si="274">SUM(I51:I53)</f>
        <v>2937.22</v>
      </c>
      <c r="J54" s="47">
        <f t="shared" ref="J54" si="275">SUM(J51:J53)</f>
        <v>2842.09</v>
      </c>
      <c r="K54" s="47">
        <f t="shared" ref="K54" si="276">SUM(K51:K53)</f>
        <v>2703.7200000000003</v>
      </c>
      <c r="L54" s="47">
        <f t="shared" ref="L54" si="277">SUM(L51:L53)</f>
        <v>2937.8500000000004</v>
      </c>
      <c r="M54" s="47">
        <f t="shared" ref="M54" si="278">SUM(M51:M53)</f>
        <v>3613.1699999999996</v>
      </c>
      <c r="N54" s="47">
        <f t="shared" ref="N54" si="279">SUM(N51:N53)</f>
        <v>3964.63</v>
      </c>
      <c r="O54" s="47">
        <f t="shared" ref="O54" si="280">SUM(O51:O53)</f>
        <v>4312.97</v>
      </c>
      <c r="P54" s="47">
        <f t="shared" ref="P54" si="281">SUM(P51:P53)</f>
        <v>4859.74</v>
      </c>
      <c r="Q54" s="47">
        <f t="shared" ref="Q54" si="282">SUM(Q51:Q53)</f>
        <v>5041</v>
      </c>
      <c r="R54" s="47">
        <f t="shared" ref="R54" si="283">SUM(R51:R53)</f>
        <v>4908.2800000000007</v>
      </c>
      <c r="S54" s="47">
        <f t="shared" ref="S54" si="284">SUM(S51:S53)</f>
        <v>4755.4000000000005</v>
      </c>
      <c r="T54" s="47">
        <f t="shared" ref="T54" si="285">SUM(T51:T53)</f>
        <v>4788.6899999999996</v>
      </c>
      <c r="U54" s="47">
        <f t="shared" ref="U54" si="286">SUM(U51:U53)</f>
        <v>4758.21</v>
      </c>
      <c r="V54" s="47">
        <f t="shared" ref="V54" si="287">SUM(V51:V53)</f>
        <v>4708.9400000000005</v>
      </c>
      <c r="W54" s="47">
        <f t="shared" ref="W54" si="288">SUM(W51:W53)</f>
        <v>4627.2199999999993</v>
      </c>
      <c r="X54" s="47">
        <f t="shared" ref="X54" si="289">SUM(X51:X53)</f>
        <v>4616.18</v>
      </c>
      <c r="Y54" s="47">
        <f t="shared" ref="Y54" si="290">SUM(Y51:Y53)</f>
        <v>4332.34</v>
      </c>
      <c r="Z54" s="47">
        <f t="shared" ref="Z54" si="291">SUM(Z51:Z53)</f>
        <v>3729.35</v>
      </c>
      <c r="AA54" s="47">
        <f t="shared" ref="AA54" si="292">SUM(AA51:AA53)</f>
        <v>3098.68</v>
      </c>
      <c r="AB54" s="47">
        <f t="shared" ref="AB54" si="293">SUM(AB51:AB53)</f>
        <v>2902.41</v>
      </c>
      <c r="AC54" s="47">
        <f t="shared" ref="AC54" si="294">SUM(AC51:AC53)</f>
        <v>2852.9</v>
      </c>
      <c r="AD54" s="48">
        <f t="shared" ref="AD54" si="295">+SUM(AD51:AD53)</f>
        <v>1032980.6799999998</v>
      </c>
      <c r="AE54" s="25">
        <f t="shared" ref="AE54" si="296">+AD54-C51</f>
        <v>-0.3200000001816079</v>
      </c>
    </row>
    <row r="55" spans="2:31" x14ac:dyDescent="0.15">
      <c r="B55" s="65">
        <v>44896</v>
      </c>
      <c r="C55" s="68">
        <f>+PRODUCTO!K21</f>
        <v>1123573</v>
      </c>
      <c r="D55" s="36" t="s">
        <v>22</v>
      </c>
      <c r="E55" s="37">
        <v>21</v>
      </c>
      <c r="F55" s="44">
        <f>ROUND((PRODUCTO!$C$21/$E55)*F$6*PRODUCTO!$G$10,2)</f>
        <v>1219.57</v>
      </c>
      <c r="G55" s="44">
        <f>ROUND((PRODUCTO!$C$21/$E55)*G$6*PRODUCTO!$G$10,2)</f>
        <v>1210.72</v>
      </c>
      <c r="H55" s="44">
        <f>ROUND((PRODUCTO!$C$21/$E55)*H$6*PRODUCTO!$G$10,2)</f>
        <v>1202.68</v>
      </c>
      <c r="I55" s="44">
        <f>ROUND((PRODUCTO!$C$21/$E55)*I$6*PRODUCTO!$G$10,2)</f>
        <v>1207.5</v>
      </c>
      <c r="J55" s="44">
        <f>ROUND((PRODUCTO!$C$21/$E55)*J$6*PRODUCTO!$G$10,2)</f>
        <v>1153.22</v>
      </c>
      <c r="K55" s="44">
        <f>ROUND((PRODUCTO!$C$21/$E55)*K$6*PRODUCTO!$G$10,2)</f>
        <v>1119.8499999999999</v>
      </c>
      <c r="L55" s="44">
        <f>ROUND((PRODUCTO!$C$21/$E55)*L$6*PRODUCTO!$G$10,2)</f>
        <v>1276.26</v>
      </c>
      <c r="M55" s="44">
        <f>ROUND((PRODUCTO!$C$21/$E55)*M$6*PRODUCTO!$G$10,2)</f>
        <v>1667.91</v>
      </c>
      <c r="N55" s="44">
        <f>ROUND((PRODUCTO!$C$21/$E55)*N$6*PRODUCTO!$G$10,2)</f>
        <v>1836.39</v>
      </c>
      <c r="O55" s="44">
        <f>ROUND((PRODUCTO!$C$21/$E55)*O$6*PRODUCTO!$G$10,2)</f>
        <v>1945.36</v>
      </c>
      <c r="P55" s="44">
        <f>ROUND((PRODUCTO!$C$21/$E55)*P$6*PRODUCTO!$G$10,2)</f>
        <v>2109.81</v>
      </c>
      <c r="Q55" s="44">
        <f>ROUND((PRODUCTO!$C$21/$E55)*Q$6*PRODUCTO!$G$10,2)</f>
        <v>2174.5500000000002</v>
      </c>
      <c r="R55" s="44">
        <f>ROUND((PRODUCTO!$C$21/$E55)*R$6*PRODUCTO!$G$10,2)</f>
        <v>2099.36</v>
      </c>
      <c r="S55" s="44">
        <f>ROUND((PRODUCTO!$C$21/$E55)*S$6*PRODUCTO!$G$10,2)</f>
        <v>2060.36</v>
      </c>
      <c r="T55" s="44">
        <f>ROUND((PRODUCTO!$C$21/$E55)*T$6*PRODUCTO!$G$10,2)</f>
        <v>2143.9899999999998</v>
      </c>
      <c r="U55" s="44">
        <f>ROUND((PRODUCTO!$C$21/$E55)*U$6*PRODUCTO!$G$10,2)</f>
        <v>2166.5100000000002</v>
      </c>
      <c r="V55" s="44">
        <f>ROUND((PRODUCTO!$C$21/$E55)*V$6*PRODUCTO!$G$10,2)</f>
        <v>2146.4</v>
      </c>
      <c r="W55" s="44">
        <f>ROUND((PRODUCTO!$C$21/$E55)*W$6*PRODUCTO!$G$10,2)</f>
        <v>2091.3200000000002</v>
      </c>
      <c r="X55" s="44">
        <f>ROUND((PRODUCTO!$C$21/$E55)*X$6*PRODUCTO!$G$10,2)</f>
        <v>2010.9</v>
      </c>
      <c r="Y55" s="44">
        <f>ROUND((PRODUCTO!$C$21/$E55)*Y$6*PRODUCTO!$G$10,2)</f>
        <v>1877</v>
      </c>
      <c r="Z55" s="44">
        <f>ROUND((PRODUCTO!$C$21/$E55)*Z$6*PRODUCTO!$G$10,2)</f>
        <v>1648.2</v>
      </c>
      <c r="AA55" s="44">
        <f>ROUND((PRODUCTO!$C$21/$E55)*AA$6*PRODUCTO!$G$10,2)</f>
        <v>1342.61</v>
      </c>
      <c r="AB55" s="44">
        <f>ROUND((PRODUCTO!$C$21/$E55)*AB$6*PRODUCTO!$G$10,2)</f>
        <v>1258.97</v>
      </c>
      <c r="AC55" s="44">
        <f>ROUND((PRODUCTO!$C$21/$E55)*AC$6*PRODUCTO!$G$10,2)</f>
        <v>1240.48</v>
      </c>
      <c r="AD55" s="45">
        <f t="shared" ref="AD55:AD57" si="297">+SUM(F55:AC55)*E55</f>
        <v>844408.32000000007</v>
      </c>
    </row>
    <row r="56" spans="2:31" x14ac:dyDescent="0.15">
      <c r="B56" s="65"/>
      <c r="C56" s="69"/>
      <c r="D56" s="38" t="s">
        <v>23</v>
      </c>
      <c r="E56" s="39">
        <v>5</v>
      </c>
      <c r="F56" s="44">
        <f>ROUND((PRODUCTO!$D$21/$E56)*F$7*PRODUCTO!$G$10,2)</f>
        <v>1158.6199999999999</v>
      </c>
      <c r="G56" s="44">
        <f>ROUND((PRODUCTO!$D$21/$E56)*G$7*PRODUCTO!$G$10,2)</f>
        <v>1141.47</v>
      </c>
      <c r="H56" s="44">
        <f>ROUND((PRODUCTO!$D$21/$E56)*H$7*PRODUCTO!$G$10,2)</f>
        <v>1130.67</v>
      </c>
      <c r="I56" s="44">
        <f>ROUND((PRODUCTO!$D$21/$E56)*I$7*PRODUCTO!$G$10,2)</f>
        <v>1129.4000000000001</v>
      </c>
      <c r="J56" s="44">
        <f>ROUND((PRODUCTO!$D$21/$E56)*J$7*PRODUCTO!$G$10,2)</f>
        <v>1090.6400000000001</v>
      </c>
      <c r="K56" s="44">
        <f>ROUND((PRODUCTO!$D$21/$E56)*K$7*PRODUCTO!$G$10,2)</f>
        <v>1012.17</v>
      </c>
      <c r="L56" s="44">
        <f>ROUND((PRODUCTO!$D$21/$E56)*L$7*PRODUCTO!$G$10,2)</f>
        <v>1096.67</v>
      </c>
      <c r="M56" s="44">
        <f>ROUND((PRODUCTO!$D$21/$E56)*M$7*PRODUCTO!$G$10,2)</f>
        <v>1360.36</v>
      </c>
      <c r="N56" s="44">
        <f>ROUND((PRODUCTO!$D$21/$E56)*N$7*PRODUCTO!$G$10,2)</f>
        <v>1494.11</v>
      </c>
      <c r="O56" s="44">
        <f>ROUND((PRODUCTO!$D$21/$E56)*O$7*PRODUCTO!$G$10,2)</f>
        <v>1611.65</v>
      </c>
      <c r="P56" s="44">
        <f>ROUND((PRODUCTO!$D$21/$E56)*P$7*PRODUCTO!$G$10,2)</f>
        <v>1749.21</v>
      </c>
      <c r="Q56" s="44">
        <f>ROUND((PRODUCTO!$D$21/$E56)*Q$7*PRODUCTO!$G$10,2)</f>
        <v>1814.02</v>
      </c>
      <c r="R56" s="44">
        <f>ROUND((PRODUCTO!$D$21/$E56)*R$7*PRODUCTO!$G$10,2)</f>
        <v>1752.71</v>
      </c>
      <c r="S56" s="44">
        <f>ROUND((PRODUCTO!$D$21/$E56)*S$7*PRODUCTO!$G$10,2)</f>
        <v>1643.1</v>
      </c>
      <c r="T56" s="44">
        <f>ROUND((PRODUCTO!$D$21/$E56)*T$7*PRODUCTO!$G$10,2)</f>
        <v>1607.84</v>
      </c>
      <c r="U56" s="44">
        <f>ROUND((PRODUCTO!$D$21/$E56)*U$7*PRODUCTO!$G$10,2)</f>
        <v>1546.84</v>
      </c>
      <c r="V56" s="44">
        <f>ROUND((PRODUCTO!$D$21/$E56)*V$7*PRODUCTO!$G$10,2)</f>
        <v>1490.61</v>
      </c>
      <c r="W56" s="44">
        <f>ROUND((PRODUCTO!$D$21/$E56)*W$7*PRODUCTO!$G$10,2)</f>
        <v>1426.44</v>
      </c>
      <c r="X56" s="44">
        <f>ROUND((PRODUCTO!$D$21/$E56)*X$7*PRODUCTO!$G$10,2)</f>
        <v>1448.68</v>
      </c>
      <c r="Y56" s="44">
        <f>ROUND((PRODUCTO!$D$21/$E56)*Y$7*PRODUCTO!$G$10,2)</f>
        <v>1379.42</v>
      </c>
      <c r="Z56" s="44">
        <f>ROUND((PRODUCTO!$D$21/$E56)*Z$7*PRODUCTO!$G$10,2)</f>
        <v>1190.3900000000001</v>
      </c>
      <c r="AA56" s="44">
        <f>ROUND((PRODUCTO!$D$21/$E56)*AA$7*PRODUCTO!$G$10,2)</f>
        <v>912.41</v>
      </c>
      <c r="AB56" s="44">
        <f>ROUND((PRODUCTO!$D$21/$E56)*AB$7*PRODUCTO!$G$10,2)</f>
        <v>810.43</v>
      </c>
      <c r="AC56" s="44">
        <f>ROUND((PRODUCTO!$D$21/$E56)*AC$7*PRODUCTO!$G$10,2)</f>
        <v>771.36</v>
      </c>
      <c r="AD56" s="46">
        <f t="shared" si="297"/>
        <v>158846.09999999998</v>
      </c>
    </row>
    <row r="57" spans="2:31" x14ac:dyDescent="0.15">
      <c r="B57" s="65"/>
      <c r="C57" s="69"/>
      <c r="D57" s="40" t="s">
        <v>24</v>
      </c>
      <c r="E57" s="41">
        <v>5</v>
      </c>
      <c r="F57" s="44">
        <f>ROUND((PRODUCTO!$E$21/$E57)*F$8*PRODUCTO!$G$10,2)</f>
        <v>761.38</v>
      </c>
      <c r="G57" s="44">
        <f>ROUND((PRODUCTO!$E$21/$E57)*G$8*PRODUCTO!$G$10,2)</f>
        <v>752.23</v>
      </c>
      <c r="H57" s="44">
        <f>ROUND((PRODUCTO!$E$21/$E57)*H$8*PRODUCTO!$G$10,2)</f>
        <v>733.22</v>
      </c>
      <c r="I57" s="44">
        <f>ROUND((PRODUCTO!$E$21/$E57)*I$8*PRODUCTO!$G$10,2)</f>
        <v>721.67</v>
      </c>
      <c r="J57" s="44">
        <f>ROUND((PRODUCTO!$E$21/$E57)*J$8*PRODUCTO!$G$10,2)</f>
        <v>715.66</v>
      </c>
      <c r="K57" s="44">
        <f>ROUND((PRODUCTO!$E$21/$E57)*K$8*PRODUCTO!$G$10,2)</f>
        <v>683.41</v>
      </c>
      <c r="L57" s="44">
        <f>ROUND((PRODUCTO!$E$21/$E57)*L$8*PRODUCTO!$G$10,2)</f>
        <v>686.3</v>
      </c>
      <c r="M57" s="44">
        <f>ROUND((PRODUCTO!$E$21/$E57)*M$8*PRODUCTO!$G$10,2)</f>
        <v>734.19</v>
      </c>
      <c r="N57" s="44">
        <f>ROUND((PRODUCTO!$E$21/$E57)*N$8*PRODUCTO!$G$10,2)</f>
        <v>797.96</v>
      </c>
      <c r="O57" s="44">
        <f>ROUND((PRODUCTO!$E$21/$E57)*O$8*PRODUCTO!$G$10,2)</f>
        <v>934.16</v>
      </c>
      <c r="P57" s="44">
        <f>ROUND((PRODUCTO!$E$21/$E57)*P$8*PRODUCTO!$G$10,2)</f>
        <v>1201.51</v>
      </c>
      <c r="Q57" s="44">
        <f>ROUND((PRODUCTO!$E$21/$E57)*Q$8*PRODUCTO!$G$10,2)</f>
        <v>1260.7</v>
      </c>
      <c r="R57" s="44">
        <f>ROUND((PRODUCTO!$E$21/$E57)*R$8*PRODUCTO!$G$10,2)</f>
        <v>1259.02</v>
      </c>
      <c r="S57" s="44">
        <f>ROUND((PRODUCTO!$E$21/$E57)*S$8*PRODUCTO!$G$10,2)</f>
        <v>1248.43</v>
      </c>
      <c r="T57" s="44">
        <f>ROUND((PRODUCTO!$E$21/$E57)*T$8*PRODUCTO!$G$10,2)</f>
        <v>1234.71</v>
      </c>
      <c r="U57" s="44">
        <f>ROUND((PRODUCTO!$E$21/$E57)*U$8*PRODUCTO!$G$10,2)</f>
        <v>1241.45</v>
      </c>
      <c r="V57" s="44">
        <f>ROUND((PRODUCTO!$E$21/$E57)*V$8*PRODUCTO!$G$10,2)</f>
        <v>1266.48</v>
      </c>
      <c r="W57" s="44">
        <f>ROUND((PRODUCTO!$E$21/$E57)*W$8*PRODUCTO!$G$10,2)</f>
        <v>1300.6500000000001</v>
      </c>
      <c r="X57" s="44">
        <f>ROUND((PRODUCTO!$E$21/$E57)*X$8*PRODUCTO!$G$10,2)</f>
        <v>1347.33</v>
      </c>
      <c r="Y57" s="44">
        <f>ROUND((PRODUCTO!$E$21/$E57)*Y$8*PRODUCTO!$G$10,2)</f>
        <v>1254.93</v>
      </c>
      <c r="Z57" s="44">
        <f>ROUND((PRODUCTO!$E$21/$E57)*Z$8*PRODUCTO!$G$10,2)</f>
        <v>1044.8499999999999</v>
      </c>
      <c r="AA57" s="44">
        <f>ROUND((PRODUCTO!$E$21/$E57)*AA$8*PRODUCTO!$G$10,2)</f>
        <v>971.7</v>
      </c>
      <c r="AB57" s="44">
        <f>ROUND((PRODUCTO!$E$21/$E57)*AB$8*PRODUCTO!$G$10,2)</f>
        <v>952.93</v>
      </c>
      <c r="AC57" s="44">
        <f>ROUND((PRODUCTO!$E$21/$E57)*AC$8*PRODUCTO!$G$10,2)</f>
        <v>958.94</v>
      </c>
      <c r="AD57" s="46">
        <f t="shared" si="297"/>
        <v>120319.04999999999</v>
      </c>
    </row>
    <row r="58" spans="2:31" ht="15" thickBot="1" x14ac:dyDescent="0.2">
      <c r="B58" s="66"/>
      <c r="C58" s="70"/>
      <c r="D58" s="42" t="s">
        <v>13</v>
      </c>
      <c r="E58" s="43">
        <f>SUM(E55:E57)</f>
        <v>31</v>
      </c>
      <c r="F58" s="47">
        <f t="shared" ref="F58" si="298">SUM(F55:F57)</f>
        <v>3139.5699999999997</v>
      </c>
      <c r="G58" s="47">
        <f t="shared" ref="G58" si="299">SUM(G55:G57)</f>
        <v>3104.42</v>
      </c>
      <c r="H58" s="47">
        <f t="shared" ref="H58" si="300">SUM(H55:H57)</f>
        <v>3066.5700000000006</v>
      </c>
      <c r="I58" s="47">
        <f t="shared" ref="I58" si="301">SUM(I55:I57)</f>
        <v>3058.57</v>
      </c>
      <c r="J58" s="47">
        <f t="shared" ref="J58" si="302">SUM(J55:J57)</f>
        <v>2959.52</v>
      </c>
      <c r="K58" s="47">
        <f t="shared" ref="K58" si="303">SUM(K55:K57)</f>
        <v>2815.43</v>
      </c>
      <c r="L58" s="47">
        <f t="shared" ref="L58" si="304">SUM(L55:L57)</f>
        <v>3059.2300000000005</v>
      </c>
      <c r="M58" s="47">
        <f t="shared" ref="M58" si="305">SUM(M55:M57)</f>
        <v>3762.46</v>
      </c>
      <c r="N58" s="47">
        <f t="shared" ref="N58" si="306">SUM(N55:N57)</f>
        <v>4128.46</v>
      </c>
      <c r="O58" s="47">
        <f t="shared" ref="O58" si="307">SUM(O55:O57)</f>
        <v>4491.17</v>
      </c>
      <c r="P58" s="47">
        <f t="shared" ref="P58" si="308">SUM(P55:P57)</f>
        <v>5060.53</v>
      </c>
      <c r="Q58" s="47">
        <f t="shared" ref="Q58" si="309">SUM(Q55:Q57)</f>
        <v>5249.27</v>
      </c>
      <c r="R58" s="47">
        <f t="shared" ref="R58" si="310">SUM(R55:R57)</f>
        <v>5111.09</v>
      </c>
      <c r="S58" s="47">
        <f t="shared" ref="S58" si="311">SUM(S55:S57)</f>
        <v>4951.8900000000003</v>
      </c>
      <c r="T58" s="47">
        <f t="shared" ref="T58" si="312">SUM(T55:T57)</f>
        <v>4986.54</v>
      </c>
      <c r="U58" s="47">
        <f t="shared" ref="U58" si="313">SUM(U55:U57)</f>
        <v>4954.8</v>
      </c>
      <c r="V58" s="47">
        <f t="shared" ref="V58" si="314">SUM(V55:V57)</f>
        <v>4903.49</v>
      </c>
      <c r="W58" s="47">
        <f t="shared" ref="W58" si="315">SUM(W55:W57)</f>
        <v>4818.41</v>
      </c>
      <c r="X58" s="47">
        <f t="shared" ref="X58" si="316">SUM(X55:X57)</f>
        <v>4806.91</v>
      </c>
      <c r="Y58" s="47">
        <f t="shared" ref="Y58" si="317">SUM(Y55:Y57)</f>
        <v>4511.3500000000004</v>
      </c>
      <c r="Z58" s="47">
        <f t="shared" ref="Z58" si="318">SUM(Z55:Z57)</f>
        <v>3883.44</v>
      </c>
      <c r="AA58" s="47">
        <f t="shared" ref="AA58" si="319">SUM(AA55:AA57)</f>
        <v>3226.7200000000003</v>
      </c>
      <c r="AB58" s="47">
        <f t="shared" ref="AB58" si="320">SUM(AB55:AB57)</f>
        <v>3022.33</v>
      </c>
      <c r="AC58" s="47">
        <f t="shared" ref="AC58" si="321">SUM(AC55:AC57)</f>
        <v>2970.78</v>
      </c>
      <c r="AD58" s="48">
        <f t="shared" ref="AD58" si="322">+SUM(AD55:AD57)</f>
        <v>1123573.47</v>
      </c>
      <c r="AE58" s="25">
        <f t="shared" ref="AE58" si="323">+AD58-C55</f>
        <v>0.46999999997206032</v>
      </c>
    </row>
  </sheetData>
  <mergeCells count="33">
    <mergeCell ref="G5:J5"/>
    <mergeCell ref="B1:AD1"/>
    <mergeCell ref="B2:AD2"/>
    <mergeCell ref="B3:AD3"/>
    <mergeCell ref="L4:N4"/>
    <mergeCell ref="O4:AC4"/>
    <mergeCell ref="B43:B46"/>
    <mergeCell ref="B47:B50"/>
    <mergeCell ref="B51:B54"/>
    <mergeCell ref="B55:B58"/>
    <mergeCell ref="C15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54"/>
    <mergeCell ref="C55:C58"/>
    <mergeCell ref="B39:B42"/>
    <mergeCell ref="B11:B14"/>
    <mergeCell ref="B15:B18"/>
    <mergeCell ref="D6:E6"/>
    <mergeCell ref="D7:E7"/>
    <mergeCell ref="D8:E8"/>
    <mergeCell ref="C11:C14"/>
    <mergeCell ref="B19:B22"/>
    <mergeCell ref="B23:B26"/>
    <mergeCell ref="B27:B30"/>
    <mergeCell ref="B31:B34"/>
    <mergeCell ref="B35:B38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</vt:lpstr>
      <vt:lpstr>Cantidades Horarias Producto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Leonardo Porras Díaz</cp:lastModifiedBy>
  <dcterms:created xsi:type="dcterms:W3CDTF">2020-10-03T00:06:45Z</dcterms:created>
  <dcterms:modified xsi:type="dcterms:W3CDTF">2021-09-06T21:43:07Z</dcterms:modified>
</cp:coreProperties>
</file>